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tables/table1.xml" ContentType="application/vnd.openxmlformats-officedocument.spreadsheetml.table+xml"/>
  <Override PartName="/xl/drawings/drawing2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alterborsato.it\area-riservata-excel\"/>
    </mc:Choice>
  </mc:AlternateContent>
  <xr:revisionPtr revIDLastSave="0" documentId="13_ncr:1_{29BB2E9D-1BD4-4395-AC69-B64131FAC90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stogramma" sheetId="1" r:id="rId1"/>
    <sheet name="Istogramma (2)" sheetId="21" r:id="rId2"/>
    <sheet name="Torta" sheetId="2" r:id="rId3"/>
    <sheet name="linea" sheetId="14" r:id="rId4"/>
    <sheet name="Grafici Combinati" sheetId="12" r:id="rId5"/>
    <sheet name="Grafici Combinati (2)" sheetId="13" r:id="rId6"/>
    <sheet name="Grafici Combinati (3)" sheetId="17" r:id="rId7"/>
    <sheet name="dispersione" sheetId="15" r:id="rId8"/>
    <sheet name="Bolle" sheetId="22" r:id="rId9"/>
    <sheet name="Radar" sheetId="25" r:id="rId10"/>
    <sheet name="Scatola e baffi" sheetId="24" r:id="rId11"/>
    <sheet name="Sparkline" sheetId="5" r:id="rId12"/>
    <sheet name="formattazioni condizionali" sheetId="7" r:id="rId13"/>
    <sheet name="formattazioni condizionali (2)" sheetId="26" r:id="rId14"/>
    <sheet name="Cascata " sheetId="3" r:id="rId15"/>
    <sheet name="Albero" sheetId="8" r:id="rId16"/>
    <sheet name="Radiale" sheetId="9" r:id="rId17"/>
    <sheet name="Imbuto" sheetId="4" r:id="rId18"/>
    <sheet name="Azionario" sheetId="10" r:id="rId19"/>
    <sheet name="Azionario (2)" sheetId="23" r:id="rId20"/>
    <sheet name="Mappa" sheetId="19" r:id="rId21"/>
    <sheet name="Mercati" sheetId="20" r:id="rId22"/>
    <sheet name="Gantt" sheetId="11" r:id="rId23"/>
    <sheet name="Gantt (2)" sheetId="18" r:id="rId2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4" l="1"/>
  <c r="D12" i="24"/>
  <c r="D9" i="24"/>
  <c r="D6" i="24"/>
  <c r="D3" i="24"/>
  <c r="C19" i="3"/>
  <c r="C5" i="22"/>
  <c r="D5" i="22"/>
  <c r="D8" i="22"/>
  <c r="C8" i="22"/>
  <c r="D7" i="22"/>
  <c r="D6" i="22"/>
  <c r="C6" i="22"/>
  <c r="C7" i="22"/>
  <c r="E7" i="22" l="1"/>
  <c r="E6" i="22"/>
  <c r="E8" i="22"/>
  <c r="E5" i="22"/>
  <c r="E8" i="12"/>
  <c r="E9" i="12"/>
  <c r="E10" i="12"/>
  <c r="E11" i="12"/>
  <c r="E7" i="12"/>
  <c r="C9" i="19" a="1"/>
  <c r="C9" i="19" s="1"/>
  <c r="C8" i="19" a="1"/>
  <c r="C8" i="19" s="1"/>
  <c r="C7" i="19" a="1"/>
  <c r="C7" i="19" s="1"/>
  <c r="C6" i="19" a="1"/>
  <c r="C6" i="19" s="1"/>
  <c r="C5" i="19" a="1"/>
  <c r="C5" i="19" s="1"/>
  <c r="C4" i="19" a="1"/>
  <c r="C4" i="19" s="1"/>
  <c r="C3" i="19" a="1"/>
  <c r="C3" i="19" s="1"/>
  <c r="E6" i="18" l="1"/>
  <c r="C7" i="18" s="1"/>
  <c r="E5" i="18"/>
  <c r="E7" i="18" l="1"/>
  <c r="C8" i="18" s="1"/>
  <c r="E8" i="18" s="1"/>
  <c r="C9" i="18" s="1"/>
  <c r="E9" i="18" s="1"/>
  <c r="C10" i="18" s="1"/>
  <c r="E10" i="18" s="1"/>
  <c r="D9" i="17"/>
  <c r="E9" i="17"/>
  <c r="D10" i="17"/>
  <c r="E10" i="17"/>
  <c r="D11" i="17"/>
  <c r="E11" i="17"/>
  <c r="D12" i="17"/>
  <c r="E12" i="17"/>
  <c r="E8" i="17"/>
  <c r="D8" i="17"/>
  <c r="L11" i="17"/>
  <c r="F12" i="17" s="1"/>
  <c r="L10" i="17"/>
  <c r="F11" i="17" s="1"/>
  <c r="L9" i="17"/>
  <c r="F10" i="17" s="1"/>
  <c r="L8" i="17"/>
  <c r="F9" i="17" s="1"/>
  <c r="L7" i="17"/>
  <c r="F8" i="17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7">
    <bk>
      <extLst>
        <ext uri="{3e2802c4-a4d2-4d8b-9148-e3be6c30e623}">
          <xlrd:rvb i="8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7"/>
        </ext>
      </extLst>
    </bk>
  </futureMetadata>
  <cellMetadata count="1">
    <bk>
      <rc t="1" v="0"/>
    </bk>
  </cellMetadata>
  <valueMetadata count="7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</valueMetadata>
</metadata>
</file>

<file path=xl/sharedStrings.xml><?xml version="1.0" encoding="utf-8"?>
<sst xmlns="http://schemas.openxmlformats.org/spreadsheetml/2006/main" count="992" uniqueCount="318">
  <si>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</si>
  <si>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</si>
  <si>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</si>
  <si>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</si>
  <si>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</si>
  <si>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</si>
  <si>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</si>
  <si>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</si>
  <si>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</si>
  <si>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</si>
  <si>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</si>
  <si>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</si>
  <si>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agenzia Alfa</t>
  </si>
  <si>
    <t xml:space="preserve">agenzia Beta </t>
  </si>
  <si>
    <t>agenzia Gamma</t>
  </si>
  <si>
    <t>agenzia Beta</t>
  </si>
  <si>
    <t>Potenziali clienti</t>
  </si>
  <si>
    <t>Clienti contattati</t>
  </si>
  <si>
    <t>Preliminari inviati</t>
  </si>
  <si>
    <t>Preliminari discussi</t>
  </si>
  <si>
    <t>Contratti firmati</t>
  </si>
  <si>
    <t>Data</t>
  </si>
  <si>
    <t>Venditore</t>
  </si>
  <si>
    <t>Regione</t>
  </si>
  <si>
    <t>Settore</t>
  </si>
  <si>
    <t xml:space="preserve">Fatturato </t>
  </si>
  <si>
    <t>Bianchi</t>
  </si>
  <si>
    <t>Lombardia</t>
  </si>
  <si>
    <t>Cancelleria</t>
  </si>
  <si>
    <t>Veneto</t>
  </si>
  <si>
    <t>Verdi</t>
  </si>
  <si>
    <t>Friuli</t>
  </si>
  <si>
    <t>Informatica</t>
  </si>
  <si>
    <t>Rossi</t>
  </si>
  <si>
    <t>Trentino</t>
  </si>
  <si>
    <t>Neri</t>
  </si>
  <si>
    <t>Piemonte</t>
  </si>
  <si>
    <t>cancelleria</t>
  </si>
  <si>
    <t>informatica</t>
  </si>
  <si>
    <t>servizi</t>
  </si>
  <si>
    <t>Emilia</t>
  </si>
  <si>
    <t>data</t>
  </si>
  <si>
    <t>MIN</t>
  </si>
  <si>
    <t>MAX</t>
  </si>
  <si>
    <t>CHIUSURA</t>
  </si>
  <si>
    <t>Fasi lavorazione</t>
  </si>
  <si>
    <t>Preparazione materiale</t>
  </si>
  <si>
    <t>Giorni per completare il lavoro</t>
  </si>
  <si>
    <t>Giorni dall'inzio prima fase</t>
  </si>
  <si>
    <t>Prima lavorazione</t>
  </si>
  <si>
    <t>Rifinutura</t>
  </si>
  <si>
    <t>Verniciatura</t>
  </si>
  <si>
    <t>Collaudo</t>
  </si>
  <si>
    <t>Imballaggio spedizione</t>
  </si>
  <si>
    <t>% diff.</t>
  </si>
  <si>
    <t>Rosa</t>
  </si>
  <si>
    <t>dipendenti</t>
  </si>
  <si>
    <t>Agenzia alfa</t>
  </si>
  <si>
    <t>Agenzia beta</t>
  </si>
  <si>
    <t>unità prodotte</t>
  </si>
  <si>
    <t>Mesi</t>
  </si>
  <si>
    <t>112017BLC</t>
  </si>
  <si>
    <t>112017VVC</t>
  </si>
  <si>
    <t>112017VFC</t>
  </si>
  <si>
    <t>142017BLI</t>
  </si>
  <si>
    <t>142017RLI</t>
  </si>
  <si>
    <t>142017VVC</t>
  </si>
  <si>
    <t>142017VLC</t>
  </si>
  <si>
    <t>162017BTI</t>
  </si>
  <si>
    <t>172017RVC</t>
  </si>
  <si>
    <t>182017BFC</t>
  </si>
  <si>
    <t>212017BVC</t>
  </si>
  <si>
    <t>212017RLC</t>
  </si>
  <si>
    <t>212017VFC</t>
  </si>
  <si>
    <t>222017NVC</t>
  </si>
  <si>
    <t>222017VLI</t>
  </si>
  <si>
    <t>232017BVC</t>
  </si>
  <si>
    <t>242017RLI</t>
  </si>
  <si>
    <t>252017VFC</t>
  </si>
  <si>
    <t>282017NVC</t>
  </si>
  <si>
    <t>282017VTC</t>
  </si>
  <si>
    <t>292017BFI</t>
  </si>
  <si>
    <t>302017BVC</t>
  </si>
  <si>
    <t>302017RFI</t>
  </si>
  <si>
    <t>302017VVC</t>
  </si>
  <si>
    <t>312017NLC</t>
  </si>
  <si>
    <t>312017RVI</t>
  </si>
  <si>
    <t>312017VVC</t>
  </si>
  <si>
    <t>12017BLC</t>
  </si>
  <si>
    <t>12017NVC</t>
  </si>
  <si>
    <t>12017RLI</t>
  </si>
  <si>
    <t>12017VFC</t>
  </si>
  <si>
    <t>22017VVC</t>
  </si>
  <si>
    <t>42017BLI</t>
  </si>
  <si>
    <t>42017BTI</t>
  </si>
  <si>
    <t>42017VLC</t>
  </si>
  <si>
    <t>52017BFC</t>
  </si>
  <si>
    <t>52017RVC</t>
  </si>
  <si>
    <t>52017VFC</t>
  </si>
  <si>
    <t>62017BVC</t>
  </si>
  <si>
    <t>62017NVC</t>
  </si>
  <si>
    <t>62017RLC</t>
  </si>
  <si>
    <t>62017VLI</t>
  </si>
  <si>
    <t>72017BVC</t>
  </si>
  <si>
    <t>72017RLI</t>
  </si>
  <si>
    <t>72017VFC</t>
  </si>
  <si>
    <t>82017BFI</t>
  </si>
  <si>
    <t>82017NVC</t>
  </si>
  <si>
    <t>82017RFC</t>
  </si>
  <si>
    <t>82017VTC</t>
  </si>
  <si>
    <t>92017BLC</t>
  </si>
  <si>
    <t>92017VVC</t>
  </si>
  <si>
    <t>112017BVI</t>
  </si>
  <si>
    <t>112017RTC</t>
  </si>
  <si>
    <t>112017VLC</t>
  </si>
  <si>
    <t>122017BLI</t>
  </si>
  <si>
    <t>122017BFC</t>
  </si>
  <si>
    <t>122017NLC</t>
  </si>
  <si>
    <t>122017RVC</t>
  </si>
  <si>
    <t>122017VVC</t>
  </si>
  <si>
    <t>132017BLI</t>
  </si>
  <si>
    <t>132017BFI</t>
  </si>
  <si>
    <t>132017RVC</t>
  </si>
  <si>
    <t>132017VTC</t>
  </si>
  <si>
    <t>132017VVC</t>
  </si>
  <si>
    <t>152017NFI</t>
  </si>
  <si>
    <t>152017VFC</t>
  </si>
  <si>
    <t>152017VVC</t>
  </si>
  <si>
    <t>152017BVC</t>
  </si>
  <si>
    <t>152017RFC</t>
  </si>
  <si>
    <t>182017BLC</t>
  </si>
  <si>
    <t>182017VTI</t>
  </si>
  <si>
    <t>182017VLC</t>
  </si>
  <si>
    <t>192017NLI</t>
  </si>
  <si>
    <t>192017RVI</t>
  </si>
  <si>
    <t>192017VVC</t>
  </si>
  <si>
    <t>202017BFC</t>
  </si>
  <si>
    <t>202017VLC</t>
  </si>
  <si>
    <t>212017NFC</t>
  </si>
  <si>
    <t>212017VVC</t>
  </si>
  <si>
    <t>222017BFI</t>
  </si>
  <si>
    <t>222017NFI</t>
  </si>
  <si>
    <t>222017RVC</t>
  </si>
  <si>
    <t>222017VVC</t>
  </si>
  <si>
    <t>252017BFI</t>
  </si>
  <si>
    <t>252017RVC</t>
  </si>
  <si>
    <t>252017VLC</t>
  </si>
  <si>
    <t>262017VVC</t>
  </si>
  <si>
    <t>272017VFC</t>
  </si>
  <si>
    <t>282017NFI</t>
  </si>
  <si>
    <t>292017BVC</t>
  </si>
  <si>
    <t>32017BVI</t>
  </si>
  <si>
    <t>32017NVI</t>
  </si>
  <si>
    <t>32017RTC</t>
  </si>
  <si>
    <t>32017VLC</t>
  </si>
  <si>
    <t>42017RVC</t>
  </si>
  <si>
    <t>42017VVC</t>
  </si>
  <si>
    <t>92017BFI</t>
  </si>
  <si>
    <t>92017RVC</t>
  </si>
  <si>
    <t>92017VFC</t>
  </si>
  <si>
    <t>102017NFI</t>
  </si>
  <si>
    <t>102017VVC</t>
  </si>
  <si>
    <t>112017BFI</t>
  </si>
  <si>
    <t>112017RVC</t>
  </si>
  <si>
    <t>122017BVC</t>
  </si>
  <si>
    <t>122017NFI</t>
  </si>
  <si>
    <t>122017VFC</t>
  </si>
  <si>
    <t>162017BVI</t>
  </si>
  <si>
    <t>162017RTC</t>
  </si>
  <si>
    <t>162017VLC</t>
  </si>
  <si>
    <t>172017NVI</t>
  </si>
  <si>
    <t>182017NFC</t>
  </si>
  <si>
    <t>182017VFC</t>
  </si>
  <si>
    <t>192017RVC</t>
  </si>
  <si>
    <t>202017BFI</t>
  </si>
  <si>
    <t>202017RVC</t>
  </si>
  <si>
    <t>202017VFC</t>
  </si>
  <si>
    <t>232017BVI</t>
  </si>
  <si>
    <t>232017NVI</t>
  </si>
  <si>
    <t>232017RTC</t>
  </si>
  <si>
    <t>242017VLC</t>
  </si>
  <si>
    <t>252017BLI</t>
  </si>
  <si>
    <t>262017BLC</t>
  </si>
  <si>
    <t>262017RFC</t>
  </si>
  <si>
    <t>272017NFI</t>
  </si>
  <si>
    <t>272017RFC</t>
  </si>
  <si>
    <t>272017VVC</t>
  </si>
  <si>
    <t>302017VFC</t>
  </si>
  <si>
    <t>302017RVC</t>
  </si>
  <si>
    <t>302017BFI</t>
  </si>
  <si>
    <t>312017RVC</t>
  </si>
  <si>
    <t>312017VFC</t>
  </si>
  <si>
    <t>312017BVI</t>
  </si>
  <si>
    <t>12017NVI</t>
  </si>
  <si>
    <t>12017RTC</t>
  </si>
  <si>
    <t>12017VLC</t>
  </si>
  <si>
    <t>12017BLI</t>
  </si>
  <si>
    <t>22017RVC</t>
  </si>
  <si>
    <t>22017BLC</t>
  </si>
  <si>
    <t>22017RFC</t>
  </si>
  <si>
    <t>Cod op.</t>
  </si>
  <si>
    <t>agenzia omega</t>
  </si>
  <si>
    <t>agenzia epsilon</t>
  </si>
  <si>
    <t>agenzia alfa</t>
  </si>
  <si>
    <t xml:space="preserve">agenzia beta </t>
  </si>
  <si>
    <t>agenzia gamma</t>
  </si>
  <si>
    <t>agenzia delta</t>
  </si>
  <si>
    <t>data inizio</t>
  </si>
  <si>
    <t>fine lavoro</t>
  </si>
  <si>
    <t>Gantt</t>
  </si>
  <si>
    <t>Verona</t>
  </si>
  <si>
    <t>Vicenza</t>
  </si>
  <si>
    <t>Padova</t>
  </si>
  <si>
    <t>Venezia</t>
  </si>
  <si>
    <t>Rovigo</t>
  </si>
  <si>
    <t>Treviso</t>
  </si>
  <si>
    <t>Belluno</t>
  </si>
  <si>
    <t>Comune</t>
  </si>
  <si>
    <t>dipendenti agenzie</t>
  </si>
  <si>
    <t>popolazione aggiornata</t>
  </si>
  <si>
    <t>popolazione</t>
  </si>
  <si>
    <t>Povincia</t>
  </si>
  <si>
    <t>A2A</t>
  </si>
  <si>
    <t>AMPLIFON</t>
  </si>
  <si>
    <t>ATLANTIA</t>
  </si>
  <si>
    <t>BANCO BPM</t>
  </si>
  <si>
    <t>CAMPARI</t>
  </si>
  <si>
    <t>CNH INDUSTRIAL</t>
  </si>
  <si>
    <t>DIASORIN</t>
  </si>
  <si>
    <t>ENEL</t>
  </si>
  <si>
    <t>ENI</t>
  </si>
  <si>
    <t>EXOR</t>
  </si>
  <si>
    <t>FERRARI</t>
  </si>
  <si>
    <t>FIAT CHRYSLER AUTOMOBILES</t>
  </si>
  <si>
    <t>FINECOBANK</t>
  </si>
  <si>
    <t>GENERALI ASS</t>
  </si>
  <si>
    <t>INTESA SANPAOLO</t>
  </si>
  <si>
    <t>INWIT</t>
  </si>
  <si>
    <t>ITALGAS</t>
  </si>
  <si>
    <t>LEONARDO</t>
  </si>
  <si>
    <t>MEDIOBANCA</t>
  </si>
  <si>
    <t>MONCLER</t>
  </si>
  <si>
    <t>NEXI</t>
  </si>
  <si>
    <t>POSTE ITALIANE</t>
  </si>
  <si>
    <t>PRYSMIAN</t>
  </si>
  <si>
    <t>RECORDATI ORD</t>
  </si>
  <si>
    <t>SNAM</t>
  </si>
  <si>
    <t>STMICROELECTRONICS</t>
  </si>
  <si>
    <t>TELECOM ITALIA</t>
  </si>
  <si>
    <t>TENARIS</t>
  </si>
  <si>
    <t>TERNA</t>
  </si>
  <si>
    <t>UNICREDIT</t>
  </si>
  <si>
    <t>Anni</t>
  </si>
  <si>
    <t>Vendite Gennaio-Giugno 2020</t>
  </si>
  <si>
    <t>alfa</t>
  </si>
  <si>
    <t>beta</t>
  </si>
  <si>
    <t>gamma</t>
  </si>
  <si>
    <t>delta</t>
  </si>
  <si>
    <t>Utile</t>
  </si>
  <si>
    <t>costi</t>
  </si>
  <si>
    <t>ricavi</t>
  </si>
  <si>
    <t>azienda</t>
  </si>
  <si>
    <t>x</t>
  </si>
  <si>
    <t>y</t>
  </si>
  <si>
    <t>Asse X</t>
  </si>
  <si>
    <t>Asse Y</t>
  </si>
  <si>
    <t>totale 2020</t>
  </si>
  <si>
    <t xml:space="preserve">Agenzia </t>
  </si>
  <si>
    <t>gen</t>
  </si>
  <si>
    <t>Apertura</t>
  </si>
  <si>
    <t>Massimo</t>
  </si>
  <si>
    <t>Minimo</t>
  </si>
  <si>
    <t>Chiusura</t>
  </si>
  <si>
    <t>Volume</t>
  </si>
  <si>
    <t>Nome</t>
  </si>
  <si>
    <t>Anz. Lavoro</t>
  </si>
  <si>
    <t>dipendente 1</t>
  </si>
  <si>
    <t>dipendente 2</t>
  </si>
  <si>
    <t>dipendente 3</t>
  </si>
  <si>
    <t>dipendente 4</t>
  </si>
  <si>
    <t>dipendente 5</t>
  </si>
  <si>
    <t>dipendente 6</t>
  </si>
  <si>
    <t>dipendente 7</t>
  </si>
  <si>
    <t>dipendente 8</t>
  </si>
  <si>
    <t>dipendente 9</t>
  </si>
  <si>
    <t>dipendente 10</t>
  </si>
  <si>
    <t>dipendente 11</t>
  </si>
  <si>
    <t>dipendente 12</t>
  </si>
  <si>
    <t>dipendente 13</t>
  </si>
  <si>
    <t>dipendente 14</t>
  </si>
  <si>
    <t>dipendente 15</t>
  </si>
  <si>
    <t>dipendente 16</t>
  </si>
  <si>
    <t>dipendente 17</t>
  </si>
  <si>
    <t>dipendente 18</t>
  </si>
  <si>
    <t>dipendente 19</t>
  </si>
  <si>
    <t>dipendente 20</t>
  </si>
  <si>
    <t>Descrizione prodotto</t>
  </si>
  <si>
    <t>Rapporto qualità prezzo</t>
  </si>
  <si>
    <t>Costo -  spedizione</t>
  </si>
  <si>
    <t>Tempi di spedizione</t>
  </si>
  <si>
    <t>Packaging </t>
  </si>
  <si>
    <t>sondaggio 2020</t>
  </si>
  <si>
    <t>sondaggio 2021</t>
  </si>
  <si>
    <t>T°C Max</t>
  </si>
  <si>
    <t>T°C Min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</si>
  <si>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</si>
  <si>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</si>
  <si>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</si>
  <si>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</si>
  <si>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</si>
  <si>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</si>
  <si>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</si>
  <si>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</si>
  <si>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</si>
  <si>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</si>
  <si>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</si>
  <si>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</si>
  <si>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dati mancanti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</si>
</sst>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5" formatCode="_-&quot;L.&quot;\ * #,##0.00_-;\-&quot;L.&quot;\ * #,##0.00_-;_-&quot;L.&quot;\ * &quot;-&quot;??_-;_-@_-"/>
    <numFmt numFmtId="166" formatCode="_-[$€]\ * #,##0.00_-;\-[$€]\ * #,##0.00_-;_-[$€]\ * &quot;-&quot;??_-;_-@_-"/>
    <numFmt numFmtId="167" formatCode="_-* #,##0_-;\-* #,##0_-;_-* &quot;-&quot;??_-;_-@_-"/>
    <numFmt numFmtId="168" formatCode="[$-F800]dddd\,\ mmmm\ dd\,\ yyyy"/>
    <numFmt numFmtId="169" formatCode="&quot;€&quot;\ #,##0.00"/>
    <numFmt numFmtId="170" formatCode="&quot;€&quot;\ #,##0"/>
    <numFmt numFmtId="171" formatCode="_-&quot;€&quot;\ * #,##0_-;\-&quot;€&quot;\ * #,##0_-;_-&quot;€&quot;\ * &quot;-&quot;??_-;_-@_-"/>
  </numFmts>
  <fonts count="16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Segoe UI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rgb="FF000000"/>
      <name val="Liberation Serif"/>
    </font>
    <font>
      <sz val="11"/>
      <color rgb="FF000000"/>
      <name val="Verdana"/>
      <family val="2"/>
    </font>
    <font>
      <sz val="9"/>
      <color rgb="FF000000"/>
      <name val="Liberation Serif"/>
    </font>
    <font>
      <sz val="12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BEFE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1F7F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44" fontId="0" fillId="0" borderId="1" xfId="3" applyNumberFormat="1" applyFont="1" applyBorder="1" applyProtection="1">
      <protection locked="0"/>
    </xf>
    <xf numFmtId="0" fontId="5" fillId="0" borderId="1" xfId="0" applyFont="1" applyBorder="1"/>
    <xf numFmtId="0" fontId="5" fillId="3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168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" xfId="0" applyFill="1" applyBorder="1" applyAlignment="1">
      <alignment horizontal="center"/>
    </xf>
    <xf numFmtId="44" fontId="0" fillId="0" borderId="1" xfId="3" applyNumberFormat="1" applyFont="1" applyBorder="1"/>
    <xf numFmtId="0" fontId="0" fillId="0" borderId="1" xfId="0" applyBorder="1"/>
    <xf numFmtId="0" fontId="0" fillId="0" borderId="1" xfId="0" applyFill="1" applyBorder="1"/>
    <xf numFmtId="44" fontId="0" fillId="0" borderId="1" xfId="3" applyNumberFormat="1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/>
      <protection locked="0"/>
    </xf>
    <xf numFmtId="9" fontId="0" fillId="0" borderId="1" xfId="4" applyFont="1" applyBorder="1" applyProtection="1">
      <protection locked="0"/>
    </xf>
    <xf numFmtId="169" fontId="0" fillId="0" borderId="1" xfId="0" applyNumberFormat="1" applyBorder="1" applyProtection="1">
      <protection locked="0"/>
    </xf>
    <xf numFmtId="0" fontId="0" fillId="0" borderId="3" xfId="0" applyBorder="1"/>
    <xf numFmtId="0" fontId="0" fillId="7" borderId="1" xfId="0" applyFill="1" applyBorder="1"/>
    <xf numFmtId="44" fontId="0" fillId="0" borderId="1" xfId="0" applyNumberFormat="1" applyBorder="1" applyProtection="1">
      <protection locked="0"/>
    </xf>
    <xf numFmtId="44" fontId="0" fillId="0" borderId="1" xfId="2" applyNumberFormat="1" applyFont="1" applyBorder="1" applyProtection="1">
      <protection locked="0"/>
    </xf>
    <xf numFmtId="167" fontId="0" fillId="0" borderId="1" xfId="2" applyNumberFormat="1" applyFont="1" applyBorder="1"/>
    <xf numFmtId="44" fontId="0" fillId="0" borderId="1" xfId="3" applyNumberFormat="1" applyFont="1" applyFill="1" applyBorder="1" applyProtection="1">
      <protection locked="0"/>
    </xf>
    <xf numFmtId="0" fontId="0" fillId="5" borderId="3" xfId="0" applyFill="1" applyBorder="1"/>
    <xf numFmtId="0" fontId="9" fillId="9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167" fontId="0" fillId="0" borderId="2" xfId="2" applyNumberFormat="1" applyFont="1" applyBorder="1"/>
    <xf numFmtId="167" fontId="0" fillId="0" borderId="7" xfId="2" applyNumberFormat="1" applyFont="1" applyBorder="1"/>
    <xf numFmtId="0" fontId="1" fillId="0" borderId="1" xfId="0" applyFont="1" applyBorder="1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7" fontId="0" fillId="0" borderId="1" xfId="2" applyNumberFormat="1" applyFont="1" applyBorder="1" applyProtection="1">
      <protection locked="0"/>
    </xf>
    <xf numFmtId="167" fontId="1" fillId="0" borderId="1" xfId="2" applyNumberFormat="1" applyFont="1" applyBorder="1" applyProtection="1">
      <protection locked="0"/>
    </xf>
    <xf numFmtId="44" fontId="1" fillId="0" borderId="1" xfId="2" applyNumberFormat="1" applyFont="1" applyBorder="1" applyProtection="1">
      <protection locked="0"/>
    </xf>
    <xf numFmtId="0" fontId="1" fillId="0" borderId="0" xfId="0" applyFont="1"/>
    <xf numFmtId="170" fontId="0" fillId="0" borderId="1" xfId="3" applyNumberFormat="1" applyFont="1" applyBorder="1"/>
    <xf numFmtId="170" fontId="0" fillId="0" borderId="1" xfId="3" applyNumberFormat="1" applyFont="1" applyBorder="1" applyAlignment="1">
      <alignment horizontal="center"/>
    </xf>
    <xf numFmtId="0" fontId="1" fillId="5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 vertical="center"/>
    </xf>
    <xf numFmtId="171" fontId="0" fillId="2" borderId="1" xfId="3" applyNumberFormat="1" applyFont="1" applyFill="1" applyBorder="1" applyProtection="1">
      <protection locked="0"/>
    </xf>
    <xf numFmtId="171" fontId="0" fillId="0" borderId="1" xfId="3" applyNumberFormat="1" applyFont="1" applyBorder="1" applyProtection="1">
      <protection locked="0"/>
    </xf>
    <xf numFmtId="171" fontId="4" fillId="0" borderId="1" xfId="3" applyNumberFormat="1" applyFont="1" applyBorder="1" applyProtection="1">
      <protection locked="0"/>
    </xf>
    <xf numFmtId="0" fontId="0" fillId="0" borderId="1" xfId="0" applyBorder="1" applyAlignment="1">
      <alignment horizontal="left"/>
    </xf>
    <xf numFmtId="171" fontId="5" fillId="0" borderId="1" xfId="3" applyNumberFormat="1" applyFont="1" applyBorder="1"/>
    <xf numFmtId="0" fontId="5" fillId="2" borderId="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14" fontId="0" fillId="0" borderId="1" xfId="0" applyNumberFormat="1" applyBorder="1"/>
    <xf numFmtId="4" fontId="0" fillId="0" borderId="1" xfId="0" applyNumberFormat="1" applyBorder="1"/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4" borderId="1" xfId="0" applyFont="1" applyFill="1" applyBorder="1"/>
    <xf numFmtId="0" fontId="2" fillId="0" borderId="1" xfId="0" applyFont="1" applyBorder="1"/>
    <xf numFmtId="0" fontId="5" fillId="0" borderId="0" xfId="0" applyFont="1"/>
    <xf numFmtId="0" fontId="2" fillId="0" borderId="0" xfId="0" applyFont="1"/>
    <xf numFmtId="1" fontId="2" fillId="0" borderId="0" xfId="0" applyNumberFormat="1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11" borderId="1" xfId="0" applyFill="1" applyBorder="1"/>
    <xf numFmtId="0" fontId="12" fillId="12" borderId="9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 applyProtection="1">
      <alignment horizontal="center"/>
      <protection locked="0"/>
    </xf>
  </cellXfs>
  <cellStyles count="5">
    <cellStyle name="Euro" xfId="1" xr:uid="{00000000-0005-0000-0000-000000000000}"/>
    <cellStyle name="Migliaia" xfId="2" builtinId="3"/>
    <cellStyle name="Normale" xfId="0" builtinId="0"/>
    <cellStyle name="Percentuale" xfId="4" builtinId="5"/>
    <cellStyle name="Valuta" xfId="3" builtinId="4"/>
  </cellStyles>
  <dxfs count="7">
    <dxf>
      <font>
        <color rgb="FF9C0006"/>
      </font>
      <fill>
        <patternFill>
          <bgColor rgb="FFFFC7CE"/>
        </patternFill>
      </fill>
    </dxf>
    <dxf>
      <numFmt numFmtId="167" formatCode="_-* #,##0_-;\-* #,##0_-;_-* &quot;-&quot;??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BE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33" Type="http://schemas.microsoft.com/office/2017/06/relationships/rdSupportingPropertyBag" Target="richData/rdsupportingpropertybag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06/relationships/rdSupportingPropertyBagStructure" Target="richData/rdsupportingpropertybagstructur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06/relationships/richStyles" Target="richData/rich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microsoft.com/office/2017/06/relationships/rdRichValueStructure" Target="richData/rdrichvaluestructure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9557177615571777"/>
          <c:y val="5.0552922590837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2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0488568095654711"/>
          <c:y val="0.18456737588652483"/>
          <c:w val="0.67970982793817436"/>
          <c:h val="0.51430703077008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'Grafici Combinati (3)'!$D$7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'Grafici Combinati (3)'!$C$8:$C$12</c:f>
              <c:strCache>
                <c:ptCount val="5"/>
                <c:pt idx="0">
                  <c:v>Neri</c:v>
                </c:pt>
                <c:pt idx="1">
                  <c:v>Rossi</c:v>
                </c:pt>
                <c:pt idx="2">
                  <c:v>Bianchi</c:v>
                </c:pt>
                <c:pt idx="3">
                  <c:v>Rosa</c:v>
                </c:pt>
                <c:pt idx="4">
                  <c:v>Verdi</c:v>
                </c:pt>
              </c:strCache>
            </c:strRef>
          </c:cat>
          <c:val>
            <c:numRef>
              <c:f>'Grafici Combinati (3)'!$D$8:$D$12</c:f>
              <c:numCache>
                <c:formatCode>"€"\ 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5-4C0F-AB83-1324375B765A}"/>
            </c:ext>
          </c:extLst>
        </c:ser>
        <c:ser>
          <c:idx val="1"/>
          <c:order val="1"/>
          <c:tx>
            <c:strRef>
              <c:f>'Grafici Combinati (3)'!$E$7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'Grafici Combinati (3)'!$C$8:$C$12</c:f>
              <c:strCache>
                <c:ptCount val="5"/>
                <c:pt idx="0">
                  <c:v>Neri</c:v>
                </c:pt>
                <c:pt idx="1">
                  <c:v>Rossi</c:v>
                </c:pt>
                <c:pt idx="2">
                  <c:v>Bianchi</c:v>
                </c:pt>
                <c:pt idx="3">
                  <c:v>Rosa</c:v>
                </c:pt>
                <c:pt idx="4">
                  <c:v>Verdi</c:v>
                </c:pt>
              </c:strCache>
            </c:strRef>
          </c:cat>
          <c:val>
            <c:numRef>
              <c:f>'Grafici Combinati (3)'!$E$8:$E$12</c:f>
              <c:numCache>
                <c:formatCode>"€"\ 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5-4C0F-AB83-1324375B7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5877904"/>
        <c:axId val="502852928"/>
      </c:barChart>
      <c:lineChart>
        <c:grouping val="standard"/>
        <c:varyColors val="0"/>
        <c:ser>
          <c:idx val="2"/>
          <c:order val="2"/>
          <c:tx>
            <c:strRef>
              <c:f>'Grafici Combinati (3)'!$F$7</c:f>
              <c:strCache>
                <c:ptCount val="1"/>
                <c:pt idx="0">
                  <c:v>% diff.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'Grafici Combinati (3)'!$C$8:$C$12</c:f>
              <c:strCache>
                <c:ptCount val="5"/>
                <c:pt idx="0">
                  <c:v>Neri</c:v>
                </c:pt>
                <c:pt idx="1">
                  <c:v>Rossi</c:v>
                </c:pt>
                <c:pt idx="2">
                  <c:v>Bianchi</c:v>
                </c:pt>
                <c:pt idx="3">
                  <c:v>Rosa</c:v>
                </c:pt>
                <c:pt idx="4">
                  <c:v>Verdi</c:v>
                </c:pt>
              </c:strCache>
            </c:strRef>
          </c:cat>
          <c:val>
            <c:numRef>
              <c:f>'Grafici Combinati (3)'!$F$8:$F$12</c:f>
              <c:numCache>
                <c:formatCode>"€"\ 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05-4C0F-AB83-1324375B7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652368"/>
        <c:axId val="515172304"/>
      </c:lineChart>
      <c:catAx>
        <c:axId val="50587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2852928"/>
        <c:crosses val="autoZero"/>
        <c:auto val="1"/>
        <c:lblAlgn val="ctr"/>
        <c:lblOffset val="100"/>
        <c:noMultiLvlLbl val="0"/>
      </c:catAx>
      <c:valAx>
        <c:axId val="50285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€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5877904"/>
        <c:crosses val="autoZero"/>
        <c:crossBetween val="between"/>
      </c:valAx>
      <c:valAx>
        <c:axId val="515172304"/>
        <c:scaling>
          <c:orientation val="minMax"/>
        </c:scaling>
        <c:delete val="0"/>
        <c:axPos val="r"/>
        <c:numFmt formatCode="&quot;€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58652368"/>
        <c:crosses val="max"/>
        <c:crossBetween val="between"/>
      </c:valAx>
      <c:catAx>
        <c:axId val="358652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5172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Risultato gestione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ubbleChart>
        <c:varyColors val="1"/>
        <c:ser>
          <c:idx val="0"/>
          <c:order val="0"/>
          <c:tx>
            <c:v>Risultati gestione</c:v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7F1-405A-996A-B5D7E727CAD6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07F1-405A-996A-B5D7E727CAD6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07F1-405A-996A-B5D7E727CAD6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7F1-405A-996A-B5D7E727CAD6}"/>
              </c:ext>
            </c:extLst>
          </c:dPt>
          <c:xVal>
            <c:numRef>
              <c:f>Bolle!$D$5:$D$8</c:f>
              <c:numCache>
                <c:formatCode>"€"\ #,##0</c:formatCode>
                <c:ptCount val="4"/>
                <c:pt idx="0">
                  <c:v>18483</c:v>
                </c:pt>
                <c:pt idx="1">
                  <c:v>23481</c:v>
                </c:pt>
                <c:pt idx="2">
                  <c:v>21066</c:v>
                </c:pt>
                <c:pt idx="3">
                  <c:v>17495</c:v>
                </c:pt>
              </c:numCache>
            </c:numRef>
          </c:xVal>
          <c:yVal>
            <c:numRef>
              <c:f>Bolle!$C$5:$C$8</c:f>
              <c:numCache>
                <c:formatCode>"€"\ #,##0</c:formatCode>
                <c:ptCount val="4"/>
                <c:pt idx="0">
                  <c:v>25236</c:v>
                </c:pt>
                <c:pt idx="1">
                  <c:v>39942</c:v>
                </c:pt>
                <c:pt idx="2">
                  <c:v>54446</c:v>
                </c:pt>
                <c:pt idx="3">
                  <c:v>63598</c:v>
                </c:pt>
              </c:numCache>
            </c:numRef>
          </c:yVal>
          <c:bubbleSize>
            <c:numRef>
              <c:f>Bolle!$E$5:$E$8</c:f>
              <c:numCache>
                <c:formatCode>"€"\ #,##0</c:formatCode>
                <c:ptCount val="4"/>
                <c:pt idx="0">
                  <c:v>6753</c:v>
                </c:pt>
                <c:pt idx="1">
                  <c:v>16461</c:v>
                </c:pt>
                <c:pt idx="2">
                  <c:v>33380</c:v>
                </c:pt>
                <c:pt idx="3">
                  <c:v>46103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07F1-405A-996A-B5D7E727C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606388680"/>
        <c:axId val="606385728"/>
      </c:bubbleChart>
      <c:valAx>
        <c:axId val="606388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strRef>
              <c:f>Bolle!$D$4</c:f>
              <c:strCache>
                <c:ptCount val="1"/>
                <c:pt idx="0">
                  <c:v>costi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&quot;€&quot;\ 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6385728"/>
        <c:crosses val="autoZero"/>
        <c:crossBetween val="midCat"/>
      </c:valAx>
      <c:valAx>
        <c:axId val="60638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strRef>
              <c:f>Bolle!$C$4</c:f>
              <c:strCache>
                <c:ptCount val="1"/>
                <c:pt idx="0">
                  <c:v>ricavi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&quot;€&quot;\ 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6388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Gantt!$C$7</c:f>
              <c:strCache>
                <c:ptCount val="1"/>
                <c:pt idx="0">
                  <c:v>Giorni dall'inzio prima fase</c:v>
                </c:pt>
              </c:strCache>
            </c:strRef>
          </c:tx>
          <c:spPr>
            <a:noFill/>
            <a:ln w="3175">
              <a:noFill/>
            </a:ln>
            <a:effectLst/>
          </c:spPr>
          <c:invertIfNegative val="0"/>
          <c:cat>
            <c:strRef>
              <c:f>Gantt!$B$8:$B$13</c:f>
              <c:strCache>
                <c:ptCount val="6"/>
                <c:pt idx="0">
                  <c:v>Preparazione materiale</c:v>
                </c:pt>
                <c:pt idx="1">
                  <c:v>Prima lavorazione</c:v>
                </c:pt>
                <c:pt idx="2">
                  <c:v>Rifinutura</c:v>
                </c:pt>
                <c:pt idx="3">
                  <c:v>Verniciatura</c:v>
                </c:pt>
                <c:pt idx="4">
                  <c:v>Collaudo</c:v>
                </c:pt>
                <c:pt idx="5">
                  <c:v>Imballaggio spedizione</c:v>
                </c:pt>
              </c:strCache>
            </c:strRef>
          </c:cat>
          <c:val>
            <c:numRef>
              <c:f>Gantt!$C$8:$C$13</c:f>
              <c:numCache>
                <c:formatCode>General</c:formatCode>
                <c:ptCount val="6"/>
                <c:pt idx="1">
                  <c:v>2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4-4CC9-9C72-9BEE9D4CC9AD}"/>
            </c:ext>
          </c:extLst>
        </c:ser>
        <c:ser>
          <c:idx val="1"/>
          <c:order val="1"/>
          <c:tx>
            <c:strRef>
              <c:f>Gantt!$D$7</c:f>
              <c:strCache>
                <c:ptCount val="1"/>
                <c:pt idx="0">
                  <c:v>Giorni per completare il lavoro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Gantt!$B$8:$B$13</c:f>
              <c:strCache>
                <c:ptCount val="6"/>
                <c:pt idx="0">
                  <c:v>Preparazione materiale</c:v>
                </c:pt>
                <c:pt idx="1">
                  <c:v>Prima lavorazione</c:v>
                </c:pt>
                <c:pt idx="2">
                  <c:v>Rifinutura</c:v>
                </c:pt>
                <c:pt idx="3">
                  <c:v>Verniciatura</c:v>
                </c:pt>
                <c:pt idx="4">
                  <c:v>Collaudo</c:v>
                </c:pt>
                <c:pt idx="5">
                  <c:v>Imballaggio spedizione</c:v>
                </c:pt>
              </c:strCache>
            </c:strRef>
          </c:cat>
          <c:val>
            <c:numRef>
              <c:f>Gantt!$D$8:$D$13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A4-4CC9-9C72-9BEE9D4CC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274512"/>
        <c:axId val="445272216"/>
      </c:barChart>
      <c:catAx>
        <c:axId val="44527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5272216"/>
        <c:crosses val="autoZero"/>
        <c:auto val="1"/>
        <c:lblAlgn val="ctr"/>
        <c:lblOffset val="100"/>
        <c:noMultiLvlLbl val="0"/>
      </c:catAx>
      <c:valAx>
        <c:axId val="4452722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527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D$6" lockText="1"/>
</file>

<file path=xl/ctrlProps/ctrlProp2.xml><?xml version="1.0" encoding="utf-8"?>
<formControlPr xmlns="http://schemas.microsoft.com/office/spreadsheetml/2009/9/main" objectType="CheckBox" fmlaLink="$E$6" lockText="1"/>
</file>

<file path=xl/ctrlProps/ctrlProp3.xml><?xml version="1.0" encoding="utf-8"?>
<formControlPr xmlns="http://schemas.microsoft.com/office/spreadsheetml/2009/9/main" objectType="CheckBox" fmlaLink="$F$6" lockText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3</xdr:col>
      <xdr:colOff>1076324</xdr:colOff>
      <xdr:row>2</xdr:row>
      <xdr:rowOff>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9525"/>
          <a:ext cx="3114674" cy="37147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Grafici base: Istogramma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3</xdr:col>
      <xdr:colOff>1076324</xdr:colOff>
      <xdr:row>2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9525"/>
          <a:ext cx="3114674" cy="37147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Grafici base: Istogramma 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0</xdr:colOff>
      <xdr:row>2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1"/>
          <a:ext cx="2038350" cy="380999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Grafici base: Torta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914399</xdr:colOff>
      <xdr:row>2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1"/>
          <a:ext cx="2314574" cy="323849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Grafici base: linea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0</xdr:colOff>
      <xdr:row>2</xdr:row>
      <xdr:rowOff>1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0" y="1"/>
          <a:ext cx="2781300" cy="32385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Grafici Combinati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9525</xdr:colOff>
      <xdr:row>2</xdr:row>
      <xdr:rowOff>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1"/>
          <a:ext cx="2724150" cy="32385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Grafici Combinati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161924</xdr:rowOff>
    </xdr:from>
    <xdr:to>
      <xdr:col>7</xdr:col>
      <xdr:colOff>1</xdr:colOff>
      <xdr:row>20</xdr:row>
      <xdr:rowOff>161924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1</xdr:rowOff>
    </xdr:from>
    <xdr:to>
      <xdr:col>3</xdr:col>
      <xdr:colOff>0</xdr:colOff>
      <xdr:row>2</xdr:row>
      <xdr:rowOff>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0" y="1"/>
          <a:ext cx="2781300" cy="32385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Grafici Combinati parte</a:t>
          </a:r>
          <a:r>
            <a:rPr lang="it-IT" sz="1600" baseline="0">
              <a:solidFill>
                <a:schemeClr val="bg1"/>
              </a:solidFill>
            </a:rPr>
            <a:t> terza</a:t>
          </a:r>
          <a:endParaRPr lang="it-IT" sz="1600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11</xdr:row>
          <xdr:rowOff>161925</xdr:rowOff>
        </xdr:from>
        <xdr:to>
          <xdr:col>9</xdr:col>
          <xdr:colOff>695325</xdr:colOff>
          <xdr:row>13</xdr:row>
          <xdr:rowOff>38100</xdr:rowOff>
        </xdr:to>
        <xdr:sp macro="" textlink="">
          <xdr:nvSpPr>
            <xdr:cNvPr id="16385" name="Casella di controllo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6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923925</xdr:colOff>
          <xdr:row>11</xdr:row>
          <xdr:rowOff>161925</xdr:rowOff>
        </xdr:from>
        <xdr:to>
          <xdr:col>10</xdr:col>
          <xdr:colOff>657225</xdr:colOff>
          <xdr:row>13</xdr:row>
          <xdr:rowOff>47625</xdr:rowOff>
        </xdr:to>
        <xdr:sp macro="" textlink="">
          <xdr:nvSpPr>
            <xdr:cNvPr id="16386" name="Casella di controllo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6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161925</xdr:rowOff>
        </xdr:from>
        <xdr:to>
          <xdr:col>12</xdr:col>
          <xdr:colOff>314325</xdr:colOff>
          <xdr:row>13</xdr:row>
          <xdr:rowOff>28575</xdr:rowOff>
        </xdr:to>
        <xdr:sp macro="" textlink="">
          <xdr:nvSpPr>
            <xdr:cNvPr id="16387" name="Casella di controllo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6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% differenza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0</xdr:colOff>
      <xdr:row>2</xdr:row>
      <xdr:rowOff>1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1"/>
          <a:ext cx="3733800" cy="32385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600">
              <a:solidFill>
                <a:schemeClr val="bg1"/>
              </a:solidFill>
            </a:rPr>
            <a:t>Grafici: dispersione - linea tendenza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0</xdr:colOff>
      <xdr:row>2</xdr:row>
      <xdr:rowOff>1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1"/>
          <a:ext cx="2771775" cy="33337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Grafici: Bolle</a:t>
          </a:r>
        </a:p>
      </xdr:txBody>
    </xdr:sp>
    <xdr:clientData/>
  </xdr:twoCellAnchor>
  <xdr:twoCellAnchor>
    <xdr:from>
      <xdr:col>5</xdr:col>
      <xdr:colOff>609599</xdr:colOff>
      <xdr:row>1</xdr:row>
      <xdr:rowOff>0</xdr:rowOff>
    </xdr:from>
    <xdr:to>
      <xdr:col>15</xdr:col>
      <xdr:colOff>0</xdr:colOff>
      <xdr:row>23</xdr:row>
      <xdr:rowOff>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3</xdr:col>
      <xdr:colOff>1015999</xdr:colOff>
      <xdr:row>2</xdr:row>
      <xdr:rowOff>1</xdr:rowOff>
    </xdr:to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381000" y="190501"/>
          <a:ext cx="3530599" cy="1905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>
              <a:solidFill>
                <a:sysClr val="windowText" lastClr="000000"/>
              </a:solidFill>
            </a:rPr>
            <a:t>www.valterborsato.it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43393</xdr:colOff>
      <xdr:row>4</xdr:row>
      <xdr:rowOff>169330</xdr:rowOff>
    </xdr:from>
    <xdr:to>
      <xdr:col>5</xdr:col>
      <xdr:colOff>180975</xdr:colOff>
      <xdr:row>6</xdr:row>
      <xdr:rowOff>21164</xdr:rowOff>
    </xdr:to>
    <xdr:sp macro="" textlink="">
      <xdr:nvSpPr>
        <xdr:cNvPr id="41" name="Freccia a destra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/>
      </xdr:nvSpPr>
      <xdr:spPr>
        <a:xfrm rot="10800000">
          <a:off x="2377018" y="1140880"/>
          <a:ext cx="747182" cy="232834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43393</xdr:colOff>
      <xdr:row>1</xdr:row>
      <xdr:rowOff>179914</xdr:rowOff>
    </xdr:from>
    <xdr:to>
      <xdr:col>5</xdr:col>
      <xdr:colOff>180975</xdr:colOff>
      <xdr:row>3</xdr:row>
      <xdr:rowOff>31749</xdr:rowOff>
    </xdr:to>
    <xdr:sp macro="" textlink="">
      <xdr:nvSpPr>
        <xdr:cNvPr id="42" name="Freccia a destra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/>
      </xdr:nvSpPr>
      <xdr:spPr>
        <a:xfrm rot="10800000">
          <a:off x="2377018" y="579964"/>
          <a:ext cx="747182" cy="23283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10586</xdr:colOff>
      <xdr:row>4</xdr:row>
      <xdr:rowOff>150283</xdr:rowOff>
    </xdr:from>
    <xdr:to>
      <xdr:col>8</xdr:col>
      <xdr:colOff>328083</xdr:colOff>
      <xdr:row>6</xdr:row>
      <xdr:rowOff>74080</xdr:rowOff>
    </xdr:to>
    <xdr:sp macro="" textlink="">
      <xdr:nvSpPr>
        <xdr:cNvPr id="43" name="CasellaDiTesto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 txBox="1"/>
      </xdr:nvSpPr>
      <xdr:spPr>
        <a:xfrm>
          <a:off x="2953811" y="1121833"/>
          <a:ext cx="2146297" cy="304797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=ESC.QUARTILE(B2:B21;1)</a:t>
          </a:r>
        </a:p>
      </xdr:txBody>
    </xdr:sp>
    <xdr:clientData/>
  </xdr:twoCellAnchor>
  <xdr:twoCellAnchor>
    <xdr:from>
      <xdr:col>5</xdr:col>
      <xdr:colOff>10586</xdr:colOff>
      <xdr:row>1</xdr:row>
      <xdr:rowOff>150284</xdr:rowOff>
    </xdr:from>
    <xdr:to>
      <xdr:col>8</xdr:col>
      <xdr:colOff>328083</xdr:colOff>
      <xdr:row>3</xdr:row>
      <xdr:rowOff>74082</xdr:rowOff>
    </xdr:to>
    <xdr:sp macro="" textlink="">
      <xdr:nvSpPr>
        <xdr:cNvPr id="44" name="CasellaDiTesto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 txBox="1"/>
      </xdr:nvSpPr>
      <xdr:spPr>
        <a:xfrm>
          <a:off x="2953811" y="550334"/>
          <a:ext cx="2146297" cy="304798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>
              <a:solidFill>
                <a:sysClr val="windowText" lastClr="000000"/>
              </a:solidFill>
            </a:rPr>
            <a:t>=MIN(B2:B21)</a:t>
          </a:r>
        </a:p>
      </xdr:txBody>
    </xdr:sp>
    <xdr:clientData/>
  </xdr:twoCellAnchor>
  <xdr:twoCellAnchor>
    <xdr:from>
      <xdr:col>4</xdr:col>
      <xdr:colOff>43393</xdr:colOff>
      <xdr:row>8</xdr:row>
      <xdr:rowOff>21164</xdr:rowOff>
    </xdr:from>
    <xdr:to>
      <xdr:col>5</xdr:col>
      <xdr:colOff>180975</xdr:colOff>
      <xdr:row>9</xdr:row>
      <xdr:rowOff>52914</xdr:rowOff>
    </xdr:to>
    <xdr:sp macro="" textlink="">
      <xdr:nvSpPr>
        <xdr:cNvPr id="45" name="Freccia a destra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/>
      </xdr:nvSpPr>
      <xdr:spPr>
        <a:xfrm rot="10800000">
          <a:off x="2377018" y="1764239"/>
          <a:ext cx="747182" cy="222250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10586</xdr:colOff>
      <xdr:row>7</xdr:row>
      <xdr:rowOff>150283</xdr:rowOff>
    </xdr:from>
    <xdr:to>
      <xdr:col>8</xdr:col>
      <xdr:colOff>328083</xdr:colOff>
      <xdr:row>9</xdr:row>
      <xdr:rowOff>74080</xdr:rowOff>
    </xdr:to>
    <xdr:sp macro="" textlink="">
      <xdr:nvSpPr>
        <xdr:cNvPr id="46" name="CasellaDiTesto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SpPr txBox="1"/>
      </xdr:nvSpPr>
      <xdr:spPr>
        <a:xfrm>
          <a:off x="2953811" y="1702858"/>
          <a:ext cx="2146297" cy="304797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>
              <a:solidFill>
                <a:sysClr val="windowText" lastClr="000000"/>
              </a:solidFill>
            </a:rPr>
            <a:t>=MEDIANA(B2:B21)</a:t>
          </a:r>
        </a:p>
      </xdr:txBody>
    </xdr:sp>
    <xdr:clientData/>
  </xdr:twoCellAnchor>
  <xdr:twoCellAnchor>
    <xdr:from>
      <xdr:col>4</xdr:col>
      <xdr:colOff>43394</xdr:colOff>
      <xdr:row>11</xdr:row>
      <xdr:rowOff>21163</xdr:rowOff>
    </xdr:from>
    <xdr:to>
      <xdr:col>5</xdr:col>
      <xdr:colOff>180976</xdr:colOff>
      <xdr:row>12</xdr:row>
      <xdr:rowOff>52913</xdr:rowOff>
    </xdr:to>
    <xdr:sp macro="" textlink="">
      <xdr:nvSpPr>
        <xdr:cNvPr id="47" name="Freccia a destra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SpPr/>
      </xdr:nvSpPr>
      <xdr:spPr>
        <a:xfrm rot="10800000">
          <a:off x="2377019" y="2335738"/>
          <a:ext cx="747182" cy="222250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10586</xdr:colOff>
      <xdr:row>10</xdr:row>
      <xdr:rowOff>127000</xdr:rowOff>
    </xdr:from>
    <xdr:to>
      <xdr:col>8</xdr:col>
      <xdr:colOff>328083</xdr:colOff>
      <xdr:row>12</xdr:row>
      <xdr:rowOff>42330</xdr:rowOff>
    </xdr:to>
    <xdr:sp macro="" textlink="">
      <xdr:nvSpPr>
        <xdr:cNvPr id="48" name="CasellaDiTesto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2953811" y="2251075"/>
          <a:ext cx="2146297" cy="29633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>
              <a:solidFill>
                <a:sysClr val="windowText" lastClr="000000"/>
              </a:solidFill>
            </a:rPr>
            <a:t>=ESC.QUARTILE(B2:B21;3)</a:t>
          </a:r>
        </a:p>
      </xdr:txBody>
    </xdr:sp>
    <xdr:clientData/>
  </xdr:twoCellAnchor>
  <xdr:twoCellAnchor>
    <xdr:from>
      <xdr:col>4</xdr:col>
      <xdr:colOff>43394</xdr:colOff>
      <xdr:row>13</xdr:row>
      <xdr:rowOff>137580</xdr:rowOff>
    </xdr:from>
    <xdr:to>
      <xdr:col>5</xdr:col>
      <xdr:colOff>180976</xdr:colOff>
      <xdr:row>14</xdr:row>
      <xdr:rowOff>169330</xdr:rowOff>
    </xdr:to>
    <xdr:sp macro="" textlink="">
      <xdr:nvSpPr>
        <xdr:cNvPr id="50" name="Freccia a destra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/>
      </xdr:nvSpPr>
      <xdr:spPr>
        <a:xfrm rot="10800000">
          <a:off x="2377019" y="2823630"/>
          <a:ext cx="747182" cy="21272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10586</xdr:colOff>
      <xdr:row>13</xdr:row>
      <xdr:rowOff>84667</xdr:rowOff>
    </xdr:from>
    <xdr:to>
      <xdr:col>8</xdr:col>
      <xdr:colOff>328083</xdr:colOff>
      <xdr:row>15</xdr:row>
      <xdr:rowOff>10580</xdr:rowOff>
    </xdr:to>
    <xdr:sp macro="" textlink="">
      <xdr:nvSpPr>
        <xdr:cNvPr id="51" name="CasellaDiTesto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SpPr txBox="1"/>
      </xdr:nvSpPr>
      <xdr:spPr>
        <a:xfrm>
          <a:off x="2953811" y="2770717"/>
          <a:ext cx="2146297" cy="297388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>
              <a:solidFill>
                <a:sysClr val="windowText" lastClr="000000"/>
              </a:solidFill>
            </a:rPr>
            <a:t>=MAX(B2:B21)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0</xdr:colOff>
      <xdr:row>2</xdr:row>
      <xdr:rowOff>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0" y="1"/>
          <a:ext cx="3133725" cy="3238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Grafici novità 2010: Sparkline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0</xdr:colOff>
      <xdr:row>2</xdr:row>
      <xdr:rowOff>1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0" y="1"/>
          <a:ext cx="3057525" cy="32385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Formattazioni Condizionali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7</xdr:col>
      <xdr:colOff>1</xdr:colOff>
      <xdr:row>2</xdr:row>
      <xdr:rowOff>1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2F1B7D70-711A-4718-A126-EE527D25AABC}"/>
            </a:ext>
          </a:extLst>
        </xdr:cNvPr>
        <xdr:cNvSpPr txBox="1"/>
      </xdr:nvSpPr>
      <xdr:spPr>
        <a:xfrm>
          <a:off x="1" y="1"/>
          <a:ext cx="4495800" cy="32385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it-IT" sz="1600">
              <a:solidFill>
                <a:schemeClr val="bg1"/>
              </a:solidFill>
            </a:rPr>
            <a:t>Formattazioni condizionali scale colore e icone</a:t>
          </a:r>
        </a:p>
        <a:p>
          <a:r>
            <a:rPr lang="it-IT" sz="1600">
              <a:solidFill>
                <a:schemeClr val="bg1"/>
              </a:solidFill>
            </a:rPr>
            <a:t> Condizionali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0</xdr:colOff>
      <xdr:row>2</xdr:row>
      <xdr:rowOff>1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0" y="1"/>
          <a:ext cx="4572000" cy="32385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ysClr val="windowText" lastClr="000000"/>
              </a:solidFill>
            </a:rPr>
            <a:t>Grafico</a:t>
          </a:r>
          <a:r>
            <a:rPr lang="it-IT" sz="1600" baseline="0">
              <a:solidFill>
                <a:sysClr val="windowText" lastClr="000000"/>
              </a:solidFill>
            </a:rPr>
            <a:t> Cascata - (grafico a ponte)  </a:t>
          </a:r>
          <a:r>
            <a:rPr lang="it-IT" sz="1600">
              <a:solidFill>
                <a:sysClr val="windowText" lastClr="000000"/>
              </a:solidFill>
            </a:rPr>
            <a:t>Excel 2016 oppure Office 365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0</xdr:colOff>
      <xdr:row>2</xdr:row>
      <xdr:rowOff>1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0" y="1"/>
          <a:ext cx="4048125" cy="32385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ysClr val="windowText" lastClr="000000"/>
              </a:solidFill>
            </a:rPr>
            <a:t>Grafico</a:t>
          </a:r>
          <a:r>
            <a:rPr lang="it-IT" sz="1600" baseline="0">
              <a:solidFill>
                <a:sysClr val="windowText" lastClr="000000"/>
              </a:solidFill>
            </a:rPr>
            <a:t> Albero </a:t>
          </a:r>
          <a:r>
            <a:rPr lang="it-IT" sz="1600">
              <a:solidFill>
                <a:sysClr val="windowText" lastClr="000000"/>
              </a:solidFill>
            </a:rPr>
            <a:t>Excel 2016 oppure Office 365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0</xdr:colOff>
      <xdr:row>2</xdr:row>
      <xdr:rowOff>1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0" y="1"/>
          <a:ext cx="4800600" cy="32385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ysClr val="windowText" lastClr="000000"/>
              </a:solidFill>
            </a:rPr>
            <a:t>Grafico</a:t>
          </a:r>
          <a:r>
            <a:rPr lang="it-IT" sz="1600" baseline="0">
              <a:solidFill>
                <a:sysClr val="windowText" lastClr="000000"/>
              </a:solidFill>
            </a:rPr>
            <a:t> Albero </a:t>
          </a:r>
          <a:r>
            <a:rPr lang="it-IT" sz="1600">
              <a:solidFill>
                <a:sysClr val="windowText" lastClr="000000"/>
              </a:solidFill>
            </a:rPr>
            <a:t>Excel 2016 oppure Office 365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9524</xdr:colOff>
      <xdr:row>2</xdr:row>
      <xdr:rowOff>9525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0" y="1"/>
          <a:ext cx="4200524" cy="33337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ysClr val="windowText" lastClr="000000"/>
              </a:solidFill>
            </a:rPr>
            <a:t>Grafico</a:t>
          </a:r>
          <a:r>
            <a:rPr lang="it-IT" sz="1600" baseline="0">
              <a:solidFill>
                <a:sysClr val="windowText" lastClr="000000"/>
              </a:solidFill>
            </a:rPr>
            <a:t> Imbuto </a:t>
          </a:r>
          <a:r>
            <a:rPr lang="it-IT" sz="1600">
              <a:solidFill>
                <a:sysClr val="windowText" lastClr="000000"/>
              </a:solidFill>
            </a:rPr>
            <a:t>Excel 2016 oppure Office 365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0</xdr:colOff>
      <xdr:row>2</xdr:row>
      <xdr:rowOff>1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0" y="1"/>
          <a:ext cx="4495800" cy="32385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ysClr val="windowText" lastClr="000000"/>
              </a:solidFill>
            </a:rPr>
            <a:t>Grafico</a:t>
          </a:r>
          <a:r>
            <a:rPr lang="it-IT" sz="1600" baseline="0">
              <a:solidFill>
                <a:sysClr val="windowText" lastClr="000000"/>
              </a:solidFill>
            </a:rPr>
            <a:t> Azionario </a:t>
          </a:r>
          <a:r>
            <a:rPr lang="it-IT" sz="1600">
              <a:solidFill>
                <a:sysClr val="windowText" lastClr="000000"/>
              </a:solidFill>
            </a:rPr>
            <a:t>Excel 2016 oppure Office 365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5</xdr:col>
      <xdr:colOff>1</xdr:colOff>
      <xdr:row>2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1" y="1"/>
          <a:ext cx="4114800" cy="323849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ysClr val="windowText" lastClr="000000"/>
              </a:solidFill>
            </a:rPr>
            <a:t>Grafico</a:t>
          </a:r>
          <a:r>
            <a:rPr lang="it-IT" sz="1600" baseline="0">
              <a:solidFill>
                <a:sysClr val="windowText" lastClr="000000"/>
              </a:solidFill>
            </a:rPr>
            <a:t> Azionario </a:t>
          </a:r>
          <a:r>
            <a:rPr lang="it-IT" sz="1600">
              <a:solidFill>
                <a:sysClr val="windowText" lastClr="000000"/>
              </a:solidFill>
            </a:rPr>
            <a:t>Excel 2016 oppure Office 365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0</xdr:colOff>
      <xdr:row>2</xdr:row>
      <xdr:rowOff>1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0" y="1"/>
          <a:ext cx="2733675" cy="3238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Gantt - Magari ci Fosse !!!</a:t>
          </a:r>
        </a:p>
      </xdr:txBody>
    </xdr:sp>
    <xdr:clientData/>
  </xdr:twoCellAnchor>
  <xdr:twoCellAnchor>
    <xdr:from>
      <xdr:col>11</xdr:col>
      <xdr:colOff>0</xdr:colOff>
      <xdr:row>1</xdr:row>
      <xdr:rowOff>38100</xdr:rowOff>
    </xdr:from>
    <xdr:to>
      <xdr:col>18</xdr:col>
      <xdr:colOff>304800</xdr:colOff>
      <xdr:row>18</xdr:row>
      <xdr:rowOff>28575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19050</xdr:colOff>
      <xdr:row>2</xdr:row>
      <xdr:rowOff>1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0" y="1"/>
          <a:ext cx="1981200" cy="3238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Gantt - 2</a:t>
          </a:r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imageurl">
      <keyFlags>
        <key name="Blip Identifier">
          <flag name="ShowInCardView" value="0"/>
        </key>
      </keyFlags>
    </type>
    <type name="_linkedentity">
      <keyFlags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core">
      <keyFlags>
        <key name="%EntityServiceId">
          <flag name="ShowInCardView" value="0"/>
          <flag name="ShowInDotNotation" value="0"/>
          <flag name="ShowInAutoComplete" value="0"/>
        </key>
        <key name="%EntitySubDomain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  <key name="%OutdatedReason">
          <flag name="ShowInCardView" value="0"/>
          <flag name="ShowInDotNotation" value="0"/>
          <flag name="ShowInAutoComplete" value="0"/>
        </key>
      </keyFlags>
    </type>
  </types>
</rvTypesInfo>
</file>

<file path=xl/richData/rdrichvalue.xml><?xml version="1.0" encoding="utf-8"?>
<rvData xmlns="http://schemas.microsoft.com/office/spreadsheetml/2017/richdata" count="48">
  <rv s="0">
    <v>https://www.bing.com</v>
    <v>Bing</v>
  </rv>
  <rv s="0">
    <v>https://www.bing.com/th?id=Ga%5Cbing_yt.png&amp;w=100&amp;h=40&amp;c=0&amp;pid=0.1</v>
    <v>Bing</v>
  </rv>
  <rv s="0">
    <v>http://creativecommons.org/licenses/by-sa/3.0/</v>
    <v>CC-BY-SA-3.0</v>
  </rv>
  <rv s="0">
    <v>http://en.wikipedia.org/wiki/Belluno</v>
    <v>Wikipedia</v>
  </rv>
  <rv s="1">
    <v>2</v>
    <v>3</v>
  </rv>
  <rv s="2">
    <v>13</v>
    <v>https://www.bing.com/th?id=AMMS_a92fc8897f00032cc475c6e992a20a4b&amp;qlt=95</v>
    <v>4</v>
    <v>0</v>
    <v>https://www.bing.com/images/search?form=xlimg&amp;q=Belluno</v>
    <v>Image of Belluno</v>
  </rv>
  <rv s="0">
    <v>https://www.bing.com/search?q=Belluno&amp;form=skydnc</v>
    <v>Scopri di più con Bing</v>
  </rv>
  <rv s="3">
    <v>0</v>
    <v>1</v>
    <v>it-IT</v>
    <v>bf93a1fe-fea0-69ae-5456-0200a7536bad</v>
    <v>536870912</v>
    <v>1</v>
    <v>Powered by Bing</v>
    <v>5</v>
    <v>6</v>
    <v>7</v>
    <v>Belluno</v>
    <v>10</v>
    <v>11</v>
    <v>Map</v>
    <v>12</v>
    <v>147.18</v>
    <v>Jacopo Massaro (Sindaco)</v>
    <v>Belluno è un comune italiano di 35 851 abitanti, capoluogo della provincia omonima in Veneto. La città fu fondata come municipium romano nel I secolo a.C.. Oggi è il comune più abitato della sua provincia, e il settimo e più settentrionale tra i capoluoghi di provincia del Veneto. La città è situata alla confluenza del torrente Ardo e del fiume Piave, posizione difensiva strategica per la quale è stata protagonista nelle due guerre mondiali.</v>
    <v>Veneto</v>
    <v>Central European Time</v>
    <v>5</v>
    <v>46.140278000000002</v>
    <v>6</v>
    <v>12.216666999999999</v>
    <v>Belluno</v>
    <v>Italia</v>
    <v>35876</v>
    <v>Belluno</v>
    <v>mdp/vdpid/7022561867071488001</v>
  </rv>
  <rv s="4">
    <v>7</v>
  </rv>
  <rv s="0">
    <v>https://creativecommons.org/licenses/by-sa/4.0</v>
    <v>CC BY-SA 4.0</v>
  </rv>
  <rv s="0">
    <v>http://de.wikipedia.org/wiki/Padua</v>
    <v>Wikipedia</v>
  </rv>
  <rv s="1">
    <v>9</v>
    <v>10</v>
  </rv>
  <rv s="2">
    <v>13</v>
    <v>https://www.bing.com/th?id=AMMS_e507d3618d1c8e1c5929bb3eb37bcf31&amp;qlt=95</v>
    <v>11</v>
    <v>0</v>
    <v>https://www.bing.com/images/search?form=xlimg&amp;q=Padova</v>
    <v>Image of Padova</v>
  </rv>
  <rv s="0">
    <v>https://www.bing.com/search?q=Padova&amp;form=skydnc</v>
    <v>Scopri di più con Bing</v>
  </rv>
  <rv s="3">
    <v>0</v>
    <v>1</v>
    <v>it-IT</v>
    <v>d4a9bf63-af73-181b-aa2e-4e025143734a</v>
    <v>536870912</v>
    <v>1</v>
    <v>Powered by Bing</v>
    <v>19</v>
    <v>6</v>
    <v>7</v>
    <v>Padova</v>
    <v>10</v>
    <v>11</v>
    <v>Map</v>
    <v>20</v>
    <v>92.85</v>
    <v>Sergio Giordani (Sindaco)</v>
    <v>Padova è un comune italiano di 212 395 abitanti, capoluogo della provincia omonima in Veneto. È il terzo comune della regione per popolazione dopo Verona e Venezia e il più densamente popolato; costituisce il fulcro dell'area metropolitana più popolosa del Veneto, con circa 407 000 abitanti.</v>
    <v>Veneto</v>
    <v>Central European Time</v>
    <v>12</v>
    <v>45.416666999999997</v>
    <v>13</v>
    <v>11.866667</v>
    <v>Padova</v>
    <v>Italia</v>
    <v>214125</v>
    <v>Padova</v>
    <v>mdp/vdpid/7022605875286114305</v>
  </rv>
  <rv s="4">
    <v>14</v>
  </rv>
  <rv s="0">
    <v>http://en.wikipedia.org/wiki/Rovigo</v>
    <v>Wikipedia</v>
  </rv>
  <rv s="1">
    <v>2</v>
    <v>16</v>
  </rv>
  <rv s="2">
    <v>13</v>
    <v>https://www.bing.com/th?id=AMMS_9c8bf6b831c193fbcaf4e26e91767841&amp;qlt=95</v>
    <v>17</v>
    <v>0</v>
    <v>https://www.bing.com/images/search?form=xlimg&amp;q=Rovigo</v>
    <v>Image of Rovigo</v>
  </rv>
  <rv s="0">
    <v>https://www.bing.com/search?q=Rovigo&amp;form=skydnc</v>
    <v>Scopri di più con Bing</v>
  </rv>
  <rv s="3">
    <v>0</v>
    <v>1</v>
    <v>it-IT</v>
    <v>153a1215-353b-541d-7080-9a6cc5720a1a</v>
    <v>536870912</v>
    <v>1</v>
    <v>Powered by Bing</v>
    <v>25</v>
    <v>6</v>
    <v>7</v>
    <v>Rovigo</v>
    <v>10</v>
    <v>11</v>
    <v>Map</v>
    <v>26</v>
    <v>108.81</v>
    <v>Edoardo Gaffeo (Sindaco)</v>
    <v>Rovigo, è un comune italiano di 51 049 abitanti, capoluogo della provincia omonima nel Veneto. Il comune di Rovigo si estende tra l'Adige a nord e il Canalbianco a sud, con l'eccezione della frazione di Fenil del Turco, che è situata tra il Canalbianco e lo scolo Zucca; si trova a circa 41 km dalla costa del mare Adriatico.</v>
    <v>Veneto</v>
    <v>Central European Time</v>
    <v>18</v>
    <v>45.070278000000002</v>
    <v>19</v>
    <v>11.790556</v>
    <v>Rovigo</v>
    <v>Italia</v>
    <v>52170</v>
    <v>Rovigo</v>
    <v>mdp/vdpid/7022621441103233025</v>
  </rv>
  <rv s="4">
    <v>20</v>
  </rv>
  <rv s="0">
    <v>http://it.wikipedia.org/wiki/Treviso</v>
    <v>Wikipedia</v>
  </rv>
  <rv s="1">
    <v>9</v>
    <v>22</v>
  </rv>
  <rv s="2">
    <v>13</v>
    <v>https://www.bing.com/th?id=AMMS_5f8f01abda842eb2fd94bce4b4975284&amp;qlt=95</v>
    <v>23</v>
    <v>0</v>
    <v>https://www.bing.com/images/search?form=xlimg&amp;q=Treviso</v>
    <v>Image of Treviso</v>
  </rv>
  <rv s="0">
    <v>https://www.bing.com/search?q=Treviso&amp;form=skydnc</v>
    <v>Scopri di più con Bing</v>
  </rv>
  <rv s="3">
    <v>0</v>
    <v>1</v>
    <v>it-IT</v>
    <v>40cd169e-0383-adb7-9df1-a175b54a0a52</v>
    <v>536870912</v>
    <v>1</v>
    <v>Powered by Bing</v>
    <v>31</v>
    <v>6</v>
    <v>7</v>
    <v>Treviso</v>
    <v>10</v>
    <v>11</v>
    <v>Map</v>
    <v>12</v>
    <v>55.5</v>
    <v>Mario Conte (Sindaco)</v>
    <v>Treviso è un comune italiano di 85 760 abitanti, capoluogo dell'omonima provincia in Veneto. La città sorge sulla bassa pianura veneta, in una zona ricca di risorse idriche: numerose sono le sorgenti risorgive, localmente dette fontanassi. Entro lo stesso territorio comunale nascono numerosi fiumi di risorgiva dei quali il più importante è il Botteniga. Quest'ultimo, dopo aver ricevuto le acque di Pegorile e Piavesella, oltrepassa le mura all'altezza del Ponte de Pria e si divide poi nei diversi rami, detti cagnani, che tanto caratterizzano il centro storico.</v>
    <v>Veneto</v>
    <v>Central European Time</v>
    <v>24</v>
    <v>45.666666999999997</v>
    <v>25</v>
    <v>12.25</v>
    <v>Treviso</v>
    <v>Italia</v>
    <v>84669</v>
    <v>Treviso</v>
    <v>mdp/vdpid/7022627522038726657</v>
  </rv>
  <rv s="4">
    <v>26</v>
  </rv>
  <rv s="0">
    <v>http://creativecommons.org/publicdomain/zero/1.0/deed.en</v>
    <v>CC0</v>
  </rv>
  <rv s="0">
    <v>http://es.wikipedia.org/wiki/Venecia</v>
    <v>Wikipedia</v>
  </rv>
  <rv s="1">
    <v>28</v>
    <v>29</v>
  </rv>
  <rv s="2">
    <v>13</v>
    <v>https://www.bing.com/th?id=AMMS_c9a0bbbc948966c09b2a275cb2a10418&amp;qlt=95</v>
    <v>30</v>
    <v>0</v>
    <v>https://www.bing.com/images/search?form=xlimg&amp;q=Venezia</v>
    <v>Image of Venezia</v>
  </rv>
  <rv s="0">
    <v>https://www.bing.com/search?q=Venezia&amp;form=skydnc</v>
    <v>Scopri di più con Bing</v>
  </rv>
  <rv s="3">
    <v>0</v>
    <v>1</v>
    <v>it-IT</v>
    <v>879f117e-1326-8f59-d29e-2a1a630484ab</v>
    <v>536870912</v>
    <v>1</v>
    <v>Powered by Bing</v>
    <v>35</v>
    <v>6</v>
    <v>7</v>
    <v>Venezia</v>
    <v>10</v>
    <v>11</v>
    <v>Map</v>
    <v>36</v>
    <v>414.57</v>
    <v>Luigi Brugnaro (Sindaco)</v>
    <v>Venezia è una città di 259 150 abitanti, il cui centro storico al 1-11-2017 ne contava 53 976, capoluogo dell'omonima città metropolitana e della regione Veneto. Secondo comune della regione per popolazione dopo Verona e primo in Veneto per superficie, comprende sia territori insulari sia di terraferma ed è articolato attorno ai due principali centri di Venezia e di Mestre. L'area urbana funzionale conta 559.983 abitanti.</v>
    <v>Veneto</v>
    <v>Central European Time</v>
    <v>31</v>
    <v>45.434607999999997</v>
    <v>32</v>
    <v>12.338913</v>
    <v>Venezia</v>
    <v>Italia</v>
    <v>260897</v>
    <v>Venezia</v>
    <v>mdp/vdpid/7022638311852212226</v>
  </rv>
  <rv s="4">
    <v>33</v>
  </rv>
  <rv s="0">
    <v>https://creativecommons.org/licenses/by-sa/3.0</v>
    <v>CC BY-SA 3.0</v>
  </rv>
  <rv s="0">
    <v>http://en.wikipedia.org/wiki/Verona</v>
    <v>Wikipedia</v>
  </rv>
  <rv s="1">
    <v>35</v>
    <v>36</v>
  </rv>
  <rv s="2">
    <v>13</v>
    <v>https://www.bing.com/th?id=AMMS_e390fee946f663eaaae7291f50348ab5&amp;qlt=95</v>
    <v>37</v>
    <v>0</v>
    <v>https://www.bing.com/images/search?form=xlimg&amp;q=Verona</v>
    <v>Image of Verona</v>
  </rv>
  <rv s="0">
    <v>https://www.bing.com/search?q=Verona&amp;form=skydnc</v>
    <v>Scopri di più con Bing</v>
  </rv>
  <rv s="3">
    <v>0</v>
    <v>1</v>
    <v>it-IT</v>
    <v>de995126-7099-bc0a-7e4e-b6e702dcc1b0</v>
    <v>536870912</v>
    <v>1</v>
    <v>Powered by Bing</v>
    <v>41</v>
    <v>6</v>
    <v>7</v>
    <v>Verona</v>
    <v>42</v>
    <v>43</v>
    <v>Map</v>
    <v>44</v>
    <v>206.63</v>
    <v>Federico Sboarina (Sindaco)</v>
    <v>Verona è un comune italiano di 259 608 abitanti, capoluogo dell'omonima provincia in Veneto. Si trova al margine settentrionale della Pianura Padana, lungo il fiume Adige e ai piedi dei monti Lessini.</v>
    <v>Veneto</v>
    <v>Central European Time</v>
    <v>38</v>
    <v>45.433332999999998</v>
    <v>39</v>
    <v>10.983333</v>
    <v>Verona</v>
    <v>Italia</v>
    <v>259608</v>
    <v>Verona</v>
    <v>mdp/vdpid/7016588589949517825</v>
  </rv>
  <rv s="4">
    <v>40</v>
  </rv>
  <rv s="0">
    <v>http://en.wikipedia.org/wiki/Vicenza</v>
    <v>Wikipedia</v>
  </rv>
  <rv s="1">
    <v>35</v>
    <v>42</v>
  </rv>
  <rv s="2">
    <v>13</v>
    <v>https://www.bing.com/th?id=AMMS_e2b5127e63c1bbd098648df3e0b0350c&amp;qlt=95</v>
    <v>43</v>
    <v>0</v>
    <v>https://www.bing.com/images/search?form=xlimg&amp;q=Vicenza</v>
    <v>Image of Vicenza</v>
  </rv>
  <rv s="0">
    <v>https://www.bing.com/search?q=Vicenza&amp;form=skydnc</v>
    <v>Scopri di più con Bing</v>
  </rv>
  <rv s="3">
    <v>0</v>
    <v>1</v>
    <v>it-IT</v>
    <v>d60bab2d-70e4-3ee8-9699-f7c4e20dad86</v>
    <v>536870912</v>
    <v>1</v>
    <v>Powered by Bing</v>
    <v>49</v>
    <v>6</v>
    <v>7</v>
    <v>Vicenza</v>
    <v>10</v>
    <v>11</v>
    <v>Map</v>
    <v>12</v>
    <v>80</v>
    <v>Francesco Rucco (Sindaco)</v>
    <v>Vicenza, AFI:; Vicénsa o Vicènsa in veneto è un comune italiano di 111 764 abitanti, capoluogo dell'omonima provincia in Veneto. Si trova al margine settentrionale della Pianura Padana, lungo i fiumi Bacchiglione e Retrone e ai piedi dei colli Berici.</v>
    <v>Veneto</v>
    <v>Central European Time</v>
    <v>44</v>
    <v>45.545905300000001</v>
    <v>45</v>
    <v>11.540307</v>
    <v>Vicenza</v>
    <v>Italia</v>
    <v>111980</v>
    <v>Vicenza</v>
    <v>mdp/vdpid/7022593648957063169</v>
  </rv>
  <rv s="4">
    <v>46</v>
  </rv>
</rvData>
</file>

<file path=xl/richData/rdrichvaluestructure.xml><?xml version="1.0" encoding="utf-8"?>
<rvStructures xmlns="http://schemas.microsoft.com/office/spreadsheetml/2017/richdata" count="5">
  <s t="_hyperlink">
    <k n="Address" t="s"/>
    <k n="Text" t="s"/>
  </s>
  <s t="_sourceattribution">
    <k n="License" t="r"/>
    <k n="Source" t="r"/>
  </s>
  <s t="_imageurl">
    <k n="_Provider" t="spb"/>
    <k n="Address" t="s"/>
    <k n="Attribution" t="r"/>
    <k n="ComputedImage" t="b"/>
    <k n="More Images Address" t="s"/>
    <k n="Text" t="s"/>
  </s>
  <s t="_linkedentitycore">
    <k n="%DataProviderExternalLink" t="r"/>
    <k n="%DataProviderExternalLinkLogo" t="r"/>
    <k n="%EntityCulture" t="s"/>
    <k n="%EntityId" t="s"/>
    <k n="%EntityServiceId"/>
    <k n="%IsRefreshable" t="b"/>
    <k n="%ProviderInfo" t="s"/>
    <k n="_Attribution" t="spb"/>
    <k n="_CanonicalPropertyNames" t="spb"/>
    <k n="_Display" t="spb"/>
    <k n="_DisplayString" t="s"/>
    <k n="_Flags" t="spb"/>
    <k n="_Format" t="spb"/>
    <k n="_Icon" t="s"/>
    <k n="_SubLabel" t="spb"/>
    <k n="Area"/>
    <k n="Capo/i" t="s"/>
    <k n="Descrizione" t="s"/>
    <k n="Divisione amministrativa 1 (Stato / provincia / altro)" t="s"/>
    <k n="Fusi orari" t="s"/>
    <k n="Immagine" t="r"/>
    <k n="Latitudine"/>
    <k n="LearnMoreOnLink" t="r"/>
    <k n="Longitudine"/>
    <k n="Nome" t="s"/>
    <k n="Paese/area geografica" t="s"/>
    <k n="Popolazione"/>
    <k n="UniqueName" t="s"/>
    <k n="VDPID/VSID" t="s"/>
  </s>
  <s t="_linkedentity">
    <k n="%cvi" t="r"/>
  </s>
</rvStructures>
</file>

<file path=xl/richData/rdsupportingpropertybag.xml><?xml version="1.0" encoding="utf-8"?>
<supportingPropertyBags xmlns="http://schemas.microsoft.com/office/spreadsheetml/2017/richdata2">
  <spbArrays count="1">
    <a count="29">
      <v t="s">%EntityServiceId</v>
      <v t="s">_Format</v>
      <v t="s">%IsRefreshable</v>
      <v t="s">_CanonicalPropertyNames</v>
      <v t="s">%EntityCulture</v>
      <v t="s">%EntityId</v>
      <v t="s">_Icon</v>
      <v t="s">_Attribution</v>
      <v t="s">Nome</v>
      <v t="s">Divisione amministrativa 1 (Stato / provincia / altro)</v>
      <v t="s">Paese/area geografica</v>
      <v t="s">Capo/i</v>
      <v t="s">_SubLabel</v>
      <v t="s">Popolazione</v>
      <v t="s">Area</v>
      <v t="s">Latitudine</v>
      <v t="s">Longitudine</v>
      <v t="s">Fusi orari</v>
      <v t="s">_Flags</v>
      <v t="s">VDPID/VSID</v>
      <v t="s">UniqueName</v>
      <v t="s">_DisplayString</v>
      <v t="s">%ProviderInfo</v>
      <v t="s">%DataProviderExternalLink</v>
      <v t="s">%DataProviderExternalLinkLogo</v>
      <v t="s">LearnMoreOnLink</v>
      <v t="s">Immagine</v>
      <v t="s">Descrizione</v>
      <v t="s">_Display</v>
    </a>
  </spbArrays>
  <spbData count="50">
    <spb s="0">
      <v xml:space="preserve">Wikipedia	Wikipedia	Wikipedia	Wikipedia	</v>
      <v xml:space="preserve">CC-BY-SA	CC-BY-SA	CC-BY-SA	CC-BY-SA	</v>
      <v xml:space="preserve">http://en.wikipedia.org/wiki/Belluno	http://de.wikipedia.org/wiki/Belluno	http://es.wikipedia.org/wiki/Belluno	http://fr.wikipedia.org/wiki/Belluno	</v>
      <v xml:space="preserve">http://creativecommons.org/licenses/by-sa/3.0/	http://creativecommons.org/licenses/by-sa/3.0/	http://creativecommons.org/licenses/by-sa/3.0/	http://creativecommons.org/licenses/by-sa/3.0/	</v>
    </spb>
    <spb s="0">
      <v xml:space="preserve">Wikipedia	Wikipedia	</v>
      <v xml:space="preserve">CC-BY-SA	CC-BY-SA	</v>
      <v xml:space="preserve">http://en.wikipedia.org/wiki/Belluno	http://it.wikipedia.org/wiki/Belluno	</v>
      <v xml:space="preserve">http://creativecommons.org/licenses/by-sa/3.0/	http://creativecommons.org/licenses/by-sa/3.0/	</v>
    </spb>
    <spb s="0">
      <v xml:space="preserve">Wikipedia	</v>
      <v xml:space="preserve">CC-BY-SA	</v>
      <v xml:space="preserve">http://en.wikipedia.org/wiki/Belluno	</v>
      <v xml:space="preserve">http://creativecommons.org/licenses/by-sa/3.0/	</v>
    </spb>
    <spb s="0">
      <v xml:space="preserve">Wikipedia	</v>
      <v xml:space="preserve">CC-BY-SA	</v>
      <v xml:space="preserve">http://it.wikipedia.org/wiki/Belluno	</v>
      <v xml:space="preserve">http://creativecommons.org/licenses/by-sa/3.0/	</v>
    </spb>
    <spb s="0">
      <v xml:space="preserve">Wikipedia	Wikipedia	Wikipedia	</v>
      <v xml:space="preserve">CC-BY-SA	CC-BY-SA	CC-BY-SA	</v>
      <v xml:space="preserve">http://en.wikipedia.org/wiki/Belluno	http://it.wikipedia.org/wiki/Belluno	http://es.wikipedia.org/wiki/Belluno	</v>
      <v xml:space="preserve">http://creativecommons.org/licenses/by-sa/3.0/	http://creativecommons.org/licenses/by-sa/3.0/	http://creativecommons.org/licenses/by-sa/3.0/	</v>
    </spb>
    <spb s="1">
      <v>0</v>
      <v>1</v>
      <v>1</v>
      <v>1</v>
      <v>2</v>
      <v>1</v>
      <v>3</v>
      <v>2</v>
      <v>2</v>
      <v>1</v>
      <v>4</v>
    </spb>
    <spb s="2">
      <v>Area</v>
      <v>Name</v>
      <v>Leader(s)</v>
      <v>Image</v>
      <v>Time zone(s)</v>
      <v>Latitude</v>
      <v>UniqueName</v>
      <v>VDPID/VSID</v>
      <v>Description</v>
      <v>Longitude</v>
      <v>Population</v>
      <v>%ProviderInfo</v>
      <v>LearnMoreOnLink</v>
      <v>Country/region</v>
      <v>%DataProviderExternalLink</v>
      <v>%DataProviderExternalLinkLogo</v>
      <v>Admin Division 1 (State/province/other)</v>
    </spb>
    <spb s="3">
      <v>0</v>
    </spb>
    <spb s="4">
      <v>0</v>
      <v>0</v>
    </spb>
    <spb s="5">
      <v>0</v>
      <v>0</v>
      <v>0</v>
    </spb>
    <spb s="6">
      <v>8</v>
      <v>9</v>
      <v>9</v>
      <v>8</v>
      <v>9</v>
      <v>9</v>
      <v>9</v>
    </spb>
    <spb s="7">
      <v>1</v>
      <v>2</v>
      <v>3</v>
      <v>4</v>
      <v>5</v>
      <v>4</v>
      <v>1</v>
      <v>6</v>
      <v>7</v>
    </spb>
    <spb s="8">
      <v>km quadrati</v>
      <v>2017</v>
    </spb>
    <spb s="9">
      <v>https://www.bing.com</v>
      <v>https://www.bing.com/th?id=Ga%5Cbing_yt.png&amp;w=100&amp;h=40&amp;c=0&amp;pid=0.1</v>
      <v>Powered by Bing</v>
    </spb>
    <spb s="0">
      <v xml:space="preserve">Wikipedia	</v>
      <v xml:space="preserve">CC-BY-SA	</v>
      <v xml:space="preserve">http://en.wikipedia.org/wiki/Padua	</v>
      <v xml:space="preserve">http://creativecommons.org/licenses/by-sa/3.0/	</v>
    </spb>
    <spb s="0">
      <v xml:space="preserve">Wikipedia	Wikipedia	</v>
      <v xml:space="preserve">CC-BY-SA	CC-BY-SA	</v>
      <v xml:space="preserve">http://en.wikipedia.org/wiki/Padua	http://it.wikipedia.org/wiki/Padova	</v>
      <v xml:space="preserve">http://creativecommons.org/licenses/by-sa/3.0/	http://creativecommons.org/licenses/by-sa/3.0/	</v>
    </spb>
    <spb s="0">
      <v xml:space="preserve">Wikipedia	Wikipedia	Wikipedia	Wikidata	</v>
      <v xml:space="preserve">CC-BY-SA	CC-BY-SA	CC-BY-SA		</v>
      <v xml:space="preserve">http://en.wikipedia.org/wiki/Padua	http://it.wikipedia.org/wiki/Padova	http://fr.wikipedia.org/wiki/Padoue	https://www.wikidata.org/wiki/Q617	</v>
      <v xml:space="preserve">http://creativecommons.org/licenses/by-sa/3.0/	http://creativecommons.org/licenses/by-sa/3.0/	http://creativecommons.org/licenses/by-sa/3.0/		</v>
    </spb>
    <spb s="0">
      <v xml:space="preserve">Wikipedia	</v>
      <v xml:space="preserve">CC-BY-SA	</v>
      <v xml:space="preserve">http://it.wikipedia.org/wiki/Padova	</v>
      <v xml:space="preserve">http://creativecommons.org/licenses/by-sa/3.0/	</v>
    </spb>
    <spb s="0">
      <v xml:space="preserve">Wikipedia	Wikipedia	Wikipedia	</v>
      <v xml:space="preserve">CC-BY-SA	CC-BY-SA	CC-BY-SA	</v>
      <v xml:space="preserve">http://en.wikipedia.org/wiki/Padua	http://it.wikipedia.org/wiki/Padova	http://es.wikipedia.org/wiki/Padua	</v>
      <v xml:space="preserve">http://creativecommons.org/licenses/by-sa/3.0/	http://creativecommons.org/licenses/by-sa/3.0/	http://creativecommons.org/licenses/by-sa/3.0/	</v>
    </spb>
    <spb s="1">
      <v>14</v>
      <v>15</v>
      <v>16</v>
      <v>15</v>
      <v>14</v>
      <v>15</v>
      <v>17</v>
      <v>14</v>
      <v>14</v>
      <v>15</v>
      <v>18</v>
    </spb>
    <spb s="8">
      <v>km quadrati</v>
      <v>2011</v>
    </spb>
    <spb s="0">
      <v xml:space="preserve">Wikipedia	</v>
      <v xml:space="preserve">CC-BY-SA	</v>
      <v xml:space="preserve">http://en.wikipedia.org/wiki/Rovigo	</v>
      <v xml:space="preserve">http://creativecommons.org/licenses/by-sa/3.0/	</v>
    </spb>
    <spb s="0">
      <v xml:space="preserve">Wikipedia	Wikipedia	</v>
      <v xml:space="preserve">CC-BY-SA	CC-BY-SA	</v>
      <v xml:space="preserve">http://en.wikipedia.org/wiki/Rovigo	http://it.wikipedia.org/wiki/Rovigo	</v>
      <v xml:space="preserve">http://creativecommons.org/licenses/by-sa/3.0/	http://creativecommons.org/licenses/by-sa/3.0/	</v>
    </spb>
    <spb s="0">
      <v xml:space="preserve">Wikipedia	Wikipedia	Wikipedia	</v>
      <v xml:space="preserve">CC-BY-SA	CC-BY-SA	CC-BY-SA	</v>
      <v xml:space="preserve">http://en.wikipedia.org/wiki/Rovigo	http://it.wikipedia.org/wiki/Rovigo	http://fr.wikipedia.org/wiki/Rovigo	</v>
      <v xml:space="preserve">http://creativecommons.org/licenses/by-sa/3.0/	http://creativecommons.org/licenses/by-sa/3.0/	http://creativecommons.org/licenses/by-sa/3.0/	</v>
    </spb>
    <spb s="0">
      <v xml:space="preserve">Wikipedia	</v>
      <v xml:space="preserve">CC-BY-SA	</v>
      <v xml:space="preserve">http://it.wikipedia.org/wiki/Rovigo	</v>
      <v xml:space="preserve">http://creativecommons.org/licenses/by-sa/3.0/	</v>
    </spb>
    <spb s="1">
      <v>21</v>
      <v>22</v>
      <v>23</v>
      <v>22</v>
      <v>21</v>
      <v>22</v>
      <v>24</v>
      <v>21</v>
      <v>21</v>
      <v>22</v>
      <v>22</v>
    </spb>
    <spb s="8">
      <v>km quadrati</v>
      <v>2014</v>
    </spb>
    <spb s="0">
      <v xml:space="preserve">Wikipedia	</v>
      <v xml:space="preserve">CC-BY-SA	</v>
      <v xml:space="preserve">http://en.wikipedia.org/wiki/Treviso	</v>
      <v xml:space="preserve">http://creativecommons.org/licenses/by-sa/3.0/	</v>
    </spb>
    <spb s="0">
      <v xml:space="preserve">Wikipedia	Wikipedia	</v>
      <v xml:space="preserve">CC-BY-SA	CC-BY-SA	</v>
      <v xml:space="preserve">http://en.wikipedia.org/wiki/Treviso	http://it.wikipedia.org/wiki/Treviso	</v>
      <v xml:space="preserve">http://creativecommons.org/licenses/by-sa/3.0/	http://creativecommons.org/licenses/by-sa/3.0/	</v>
    </spb>
    <spb s="0">
      <v xml:space="preserve">Wikipedia	</v>
      <v xml:space="preserve">CC-BY-SA	</v>
      <v xml:space="preserve">http://it.wikipedia.org/wiki/Treviso	</v>
      <v xml:space="preserve">http://creativecommons.org/licenses/by-sa/3.0/	</v>
    </spb>
    <spb s="0">
      <v xml:space="preserve">Wikipedia	Wikipedia	Wikipedia	</v>
      <v xml:space="preserve">CC-BY-SA	CC-BY-SA	CC-BY-SA	</v>
      <v xml:space="preserve">http://en.wikipedia.org/wiki/Treviso	http://it.wikipedia.org/wiki/Treviso	http://es.wikipedia.org/wiki/Treviso	</v>
      <v xml:space="preserve">http://creativecommons.org/licenses/by-sa/3.0/	http://creativecommons.org/licenses/by-sa/3.0/	http://creativecommons.org/licenses/by-sa/3.0/	</v>
    </spb>
    <spb s="1">
      <v>27</v>
      <v>28</v>
      <v>28</v>
      <v>28</v>
      <v>27</v>
      <v>28</v>
      <v>29</v>
      <v>27</v>
      <v>27</v>
      <v>28</v>
      <v>30</v>
    </spb>
    <spb s="0">
      <v xml:space="preserve">Wikipedia	</v>
      <v xml:space="preserve">CC-BY-SA	</v>
      <v xml:space="preserve">http://en.wikipedia.org/wiki/Venice	</v>
      <v xml:space="preserve">http://creativecommons.org/licenses/by-sa/3.0/	</v>
    </spb>
    <spb s="0">
      <v xml:space="preserve">Wikipedia	Wikipedia	</v>
      <v xml:space="preserve">CC-BY-SA	CC-BY-SA	</v>
      <v xml:space="preserve">http://en.wikipedia.org/wiki/Venice	http://it.wikipedia.org/wiki/Venezia	</v>
      <v xml:space="preserve">http://creativecommons.org/licenses/by-sa/3.0/	http://creativecommons.org/licenses/by-sa/3.0/	</v>
    </spb>
    <spb s="0">
      <v xml:space="preserve">Wikipedia	</v>
      <v xml:space="preserve">CC-BY-SA	</v>
      <v xml:space="preserve">http://it.wikipedia.org/wiki/Venezia	</v>
      <v xml:space="preserve">http://creativecommons.org/licenses/by-sa/3.0/	</v>
    </spb>
    <spb s="10">
      <v>32</v>
      <v>33</v>
      <v>33</v>
      <v>33</v>
      <v>33</v>
      <v>34</v>
      <v>32</v>
      <v>33</v>
      <v>33</v>
    </spb>
    <spb s="8">
      <v>km quadrati</v>
      <v>2018</v>
    </spb>
    <spb s="0">
      <v xml:space="preserve">Wikipedia	Wikipedia	Wikipedia	</v>
      <v xml:space="preserve">CC-BY-SA	CC-BY-SA	CC-BY-SA	</v>
      <v xml:space="preserve">http://en.wikipedia.org/wiki/Verona	http://de.wikipedia.org/wiki/Verona	http://es.wikipedia.org/wiki/Verona	</v>
      <v xml:space="preserve">http://creativecommons.org/licenses/by-sa/3.0/	http://creativecommons.org/licenses/by-sa/3.0/	http://creativecommons.org/licenses/by-sa/3.0/	</v>
    </spb>
    <spb s="0">
      <v xml:space="preserve">Wikipedia	Wikipedia	</v>
      <v xml:space="preserve">CC-BY-SA	CC-BY-SA	</v>
      <v xml:space="preserve">http://en.wikipedia.org/wiki/Verona	http://it.wikipedia.org/wiki/Verona	</v>
      <v xml:space="preserve">http://creativecommons.org/licenses/by-sa/3.0/	http://creativecommons.org/licenses/by-sa/3.0/	</v>
    </spb>
    <spb s="0">
      <v xml:space="preserve">Wikipedia	</v>
      <v xml:space="preserve">CC-BY-SA	</v>
      <v xml:space="preserve">http://en.wikipedia.org/wiki/Verona	</v>
      <v xml:space="preserve">http://creativecommons.org/licenses/by-sa/3.0/	</v>
    </spb>
    <spb s="0">
      <v xml:space="preserve">Wikipedia	</v>
      <v xml:space="preserve">CC-BY-SA	</v>
      <v xml:space="preserve">http://it.wikipedia.org/wiki/Verona	</v>
      <v xml:space="preserve">http://creativecommons.org/licenses/by-sa/3.0/	</v>
    </spb>
    <spb s="1">
      <v>37</v>
      <v>38</v>
      <v>38</v>
      <v>38</v>
      <v>39</v>
      <v>38</v>
      <v>40</v>
      <v>39</v>
      <v>39</v>
      <v>38</v>
      <v>38</v>
    </spb>
    <spb s="11">
      <v>8</v>
      <v>9</v>
      <v>9</v>
      <v>9</v>
      <v>9</v>
      <v>9</v>
    </spb>
    <spb s="12">
      <v>1</v>
      <v>2</v>
      <v>3</v>
      <v>4</v>
      <v>4</v>
      <v>1</v>
      <v>6</v>
      <v>7</v>
    </spb>
    <spb s="8">
      <v>km quadrati</v>
      <v>2019</v>
    </spb>
    <spb s="0">
      <v xml:space="preserve">Wikipedia	Wikipedia	Wikipedia	</v>
      <v xml:space="preserve">CC-BY-SA	CC-BY-SA	CC-BY-SA	</v>
      <v xml:space="preserve">http://en.wikipedia.org/wiki/Vicenza	http://de.wikipedia.org/wiki/Vicenza	http://es.wikipedia.org/wiki/Vicenza	</v>
      <v xml:space="preserve">http://creativecommons.org/licenses/by-sa/3.0/	http://creativecommons.org/licenses/by-sa/3.0/	http://creativecommons.org/licenses/by-sa/3.0/	</v>
    </spb>
    <spb s="0">
      <v xml:space="preserve">Wikipedia	Wikipedia	</v>
      <v xml:space="preserve">CC-BY-SA	CC-BY-SA	</v>
      <v xml:space="preserve">http://en.wikipedia.org/wiki/Vicenza	http://it.wikipedia.org/wiki/Vicenza	</v>
      <v xml:space="preserve">http://creativecommons.org/licenses/by-sa/3.0/	http://creativecommons.org/licenses/by-sa/3.0/	</v>
    </spb>
    <spb s="0">
      <v xml:space="preserve">Wikipedia	</v>
      <v xml:space="preserve">CC-BY-SA	</v>
      <v xml:space="preserve">http://it.wikipedia.org/wiki/Vicenza	</v>
      <v xml:space="preserve">http://creativecommons.org/licenses/by-sa/3.0/	</v>
    </spb>
    <spb s="0">
      <v xml:space="preserve">Wikipedia	</v>
      <v xml:space="preserve">CC-BY-SA	</v>
      <v xml:space="preserve">http://en.wikipedia.org/wiki/Vicenza	</v>
      <v xml:space="preserve">http://creativecommons.org/licenses/by-sa/3.0/	</v>
    </spb>
    <spb s="10">
      <v>45</v>
      <v>46</v>
      <v>46</v>
      <v>46</v>
      <v>46</v>
      <v>47</v>
      <v>48</v>
      <v>46</v>
      <v>46</v>
    </spb>
  </spbData>
</supportingPropertyBags>
</file>

<file path=xl/richData/rdsupportingpropertybagstructure.xml><?xml version="1.0" encoding="utf-8"?>
<spbStructures xmlns="http://schemas.microsoft.com/office/spreadsheetml/2017/richdata2" count="13">
  <s>
    <k n="SourceText" t="s"/>
    <k n="LicenseText" t="s"/>
    <k n="SourceAddress" t="s"/>
    <k n="LicenseAddress" t="s"/>
  </s>
  <s>
    <k n="Area" t="spb"/>
    <k n="Nome" t="spb"/>
    <k n="Capo/i" t="spb"/>
    <k n="Fusi orari" t="spb"/>
    <k n="Latitudine" t="spb"/>
    <k n="UniqueName" t="spb"/>
    <k n="Descrizione" t="spb"/>
    <k n="Longitudine" t="spb"/>
    <k n="Popolazione" t="spb"/>
    <k n="Paese/area geografica" t="spb"/>
    <k n="Divisione amministrativa 1 (Stato / provincia / altro)" t="spb"/>
  </s>
  <s>
    <k n="Area" t="s"/>
    <k n="Nome" t="s"/>
    <k n="Capo/i" t="s"/>
    <k n="Immagine" t="s"/>
    <k n="Fusi orari" t="s"/>
    <k n="Latitudine" t="s"/>
    <k n="UniqueName" t="s"/>
    <k n="VDPID/VSID" t="s"/>
    <k n="Descrizione" t="s"/>
    <k n="Longitudine" t="s"/>
    <k n="Popolazione" t="s"/>
    <k n="%ProviderInfo" t="s"/>
    <k n="LearnMoreOnLink" t="s"/>
    <k n="Paese/area geografica" t="s"/>
    <k n="%DataProviderExternalLink" t="s"/>
    <k n="%DataProviderExternalLinkLogo" t="s"/>
    <k n="Divisione amministrativa 1 (Stato / provincia / altro)" t="s"/>
  </s>
  <s>
    <k n="^Order" t="spba"/>
  </s>
  <s>
    <k n="ShowInDotNotation" t="b"/>
    <k n="ShowInAutoComplete" t="b"/>
  </s>
  <s>
    <k n="ShowInCardView" t="b"/>
    <k n="ShowInDotNotation" t="b"/>
    <k n="ShowInAutoComplete" t="b"/>
  </s>
  <s>
    <k n="Immagine" t="spb"/>
    <k n="UniqueName" t="spb"/>
    <k n="VDPID/VSID" t="spb"/>
    <k n="Descrizione" t="spb"/>
    <k n="%ProviderInfo" t="spb"/>
    <k n="%DataProviderExternalLink" t="spb"/>
    <k n="%DataProviderExternalLinkLogo" t="spb"/>
  </s>
  <s>
    <k n="Area" t="i"/>
    <k n="Nome" t="i"/>
    <k n="Immagine" t="i"/>
    <k n="Latitudine" t="i"/>
    <k n="Descrizione" t="i"/>
    <k n="Longitudine" t="i"/>
    <k n="Popolazione" t="i"/>
    <k n="`_DisplayString" t="i"/>
    <k n="`%EntityServiceId" t="i"/>
  </s>
  <s>
    <k n="Area" t="s"/>
    <k n="Popolazione" t="s"/>
  </s>
  <s>
    <k n="link" t="s"/>
    <k n="logo" t="s"/>
    <k n="name" t="s"/>
  </s>
  <s>
    <k n="Area" t="spb"/>
    <k n="Nome" t="spb"/>
    <k n="Capo/i" t="spb"/>
    <k n="Fusi orari" t="spb"/>
    <k n="UniqueName" t="spb"/>
    <k n="Descrizione" t="spb"/>
    <k n="Popolazione" t="spb"/>
    <k n="Paese/area geografica" t="spb"/>
    <k n="Divisione amministrativa 1 (Stato / provincia / altro)" t="spb"/>
  </s>
  <s>
    <k n="Immagine" t="spb"/>
    <k n="UniqueName" t="spb"/>
    <k n="VDPID/VSID" t="spb"/>
    <k n="%ProviderInfo" t="spb"/>
    <k n="%DataProviderExternalLink" t="spb"/>
    <k n="%DataProviderExternalLinkLogo" t="spb"/>
  </s>
  <s>
    <k n="Area" t="i"/>
    <k n="Nome" t="i"/>
    <k n="Immagine" t="i"/>
    <k n="Latitudine" t="i"/>
    <k n="Longitudine" t="i"/>
    <k n="Popolazione" t="i"/>
    <k n="`_DisplayString" t="i"/>
    <k n="`%EntityServiceId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3">
    <x:dxf>
      <x:numFmt numFmtId="3" formatCode="#,##0"/>
    </x:dxf>
    <x:dxf>
      <x:numFmt numFmtId="164" formatCode="0.0000"/>
    </x:dxf>
    <x:dxf>
      <x:numFmt numFmtId="2" formatCode="0.00"/>
    </x:dxf>
  </dxfs>
  <richProperties>
    <rPr n="IsTitleField" t="b"/>
    <rPr n="IsHeroField" t="b"/>
    <rPr n="RequiresInlineAttribution" t="b"/>
    <rPr n="ShouldShowInCell" t="b"/>
  </richProperties>
  <richStyles>
    <rSty dxfid="0"/>
    <rSty>
      <rpv i="0">1</rpv>
    </rSty>
    <rSty>
      <rpv i="1">1</rpv>
    </rSty>
    <rSty dxfid="1"/>
    <rSty>
      <rpv i="2">1</rpv>
    </rSty>
    <rSty>
      <rpv i="3">1</rpv>
    </rSty>
    <rSty dxfid="2"/>
  </richStyles>
</richStyleShee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5AF0AB-B523-4FD1-A508-FFDED157F300}" name="Tabella1" displayName="Tabella1" ref="B11:C18" totalsRowShown="0" headerRowDxfId="6" headerRowBorderDxfId="5" tableBorderDxfId="4" totalsRowBorderDxfId="3">
  <autoFilter ref="B11:C18" xr:uid="{11DB7F24-76BC-4CCD-97E8-819AA9FF8C2B}">
    <filterColumn colId="0" hiddenButton="1"/>
    <filterColumn colId="1" hiddenButton="1"/>
  </autoFilter>
  <tableColumns count="2">
    <tableColumn id="1" xr3:uid="{572E6536-54E0-4C83-B660-485CA4DA0E85}" name="Povincia" dataDxfId="2"/>
    <tableColumn id="2" xr3:uid="{EB6EF5D4-8153-4C5E-8B74-F394E61CBB8D}" name="dipendenti agenzie" dataDxfId="1" dataCellStyle="Migliai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5:F17"/>
  <sheetViews>
    <sheetView tabSelected="1" zoomScaleNormal="100" workbookViewId="0">
      <selection activeCell="I11" sqref="I11"/>
    </sheetView>
  </sheetViews>
  <sheetFormatPr defaultRowHeight="15"/>
  <cols>
    <col min="1" max="1" width="4.5703125" style="1" customWidth="1"/>
    <col min="2" max="2" width="11.28515625" style="1" bestFit="1" customWidth="1"/>
    <col min="3" max="3" width="14.7109375" style="1" bestFit="1" customWidth="1"/>
    <col min="4" max="4" width="16.140625" style="1" bestFit="1" customWidth="1"/>
    <col min="5" max="5" width="19" style="1" bestFit="1" customWidth="1"/>
    <col min="6" max="6" width="9.28515625" style="2" customWidth="1"/>
    <col min="7" max="7" width="9.28515625" style="1" customWidth="1"/>
    <col min="8" max="16384" width="9.140625" style="1"/>
  </cols>
  <sheetData>
    <row r="5" spans="2:6" s="4" customFormat="1">
      <c r="B5" s="3" t="s">
        <v>60</v>
      </c>
      <c r="C5" s="87" t="s">
        <v>12</v>
      </c>
      <c r="D5" s="87" t="s">
        <v>13</v>
      </c>
      <c r="E5" s="87" t="s">
        <v>14</v>
      </c>
      <c r="F5" s="2"/>
    </row>
    <row r="6" spans="2:6">
      <c r="B6" s="6" t="s">
        <v>0</v>
      </c>
      <c r="C6" s="31">
        <v>3400</v>
      </c>
      <c r="D6" s="31">
        <v>2770</v>
      </c>
      <c r="E6" s="31">
        <v>2300</v>
      </c>
    </row>
    <row r="7" spans="2:6">
      <c r="B7" s="6" t="s">
        <v>1</v>
      </c>
      <c r="C7" s="31">
        <v>3210</v>
      </c>
      <c r="D7" s="31">
        <v>2450</v>
      </c>
      <c r="E7" s="31">
        <v>2600</v>
      </c>
    </row>
    <row r="8" spans="2:6">
      <c r="B8" s="6" t="s">
        <v>2</v>
      </c>
      <c r="C8" s="31">
        <v>3100</v>
      </c>
      <c r="D8" s="31">
        <v>2345</v>
      </c>
      <c r="E8" s="31">
        <v>2345</v>
      </c>
    </row>
    <row r="9" spans="2:6">
      <c r="B9" s="6" t="s">
        <v>3</v>
      </c>
      <c r="C9" s="31">
        <v>3150</v>
      </c>
      <c r="D9" s="31">
        <v>2100</v>
      </c>
      <c r="E9" s="31">
        <v>2320</v>
      </c>
    </row>
    <row r="10" spans="2:6">
      <c r="B10" s="6" t="s">
        <v>4</v>
      </c>
      <c r="C10" s="31">
        <v>3230</v>
      </c>
      <c r="D10" s="31">
        <v>1950</v>
      </c>
      <c r="E10" s="31">
        <v>2500</v>
      </c>
    </row>
    <row r="11" spans="2:6">
      <c r="B11" s="6" t="s">
        <v>5</v>
      </c>
      <c r="C11" s="31">
        <v>3050</v>
      </c>
      <c r="D11" s="31">
        <v>1560</v>
      </c>
      <c r="E11" s="31">
        <v>2450</v>
      </c>
    </row>
    <row r="12" spans="2:6">
      <c r="B12" s="6" t="s">
        <v>6</v>
      </c>
      <c r="C12" s="31">
        <v>2900</v>
      </c>
      <c r="D12" s="31">
        <v>850</v>
      </c>
      <c r="E12" s="31">
        <v>2100</v>
      </c>
    </row>
    <row r="13" spans="2:6">
      <c r="B13" s="6" t="s">
        <v>7</v>
      </c>
      <c r="C13" s="31">
        <v>2850</v>
      </c>
      <c r="D13" s="31">
        <v>600</v>
      </c>
      <c r="E13" s="31">
        <v>1800</v>
      </c>
    </row>
    <row r="14" spans="2:6">
      <c r="B14" s="6" t="s">
        <v>8</v>
      </c>
      <c r="C14" s="31">
        <v>2700</v>
      </c>
      <c r="D14" s="31">
        <v>900</v>
      </c>
      <c r="E14" s="31">
        <v>1950</v>
      </c>
    </row>
    <row r="15" spans="2:6">
      <c r="B15" s="6" t="s">
        <v>9</v>
      </c>
      <c r="C15" s="31"/>
      <c r="D15" s="31"/>
      <c r="E15" s="31"/>
    </row>
    <row r="16" spans="2:6">
      <c r="B16" s="6" t="s">
        <v>10</v>
      </c>
      <c r="C16" s="31"/>
      <c r="D16" s="31"/>
      <c r="E16" s="31"/>
    </row>
    <row r="17" spans="2:5">
      <c r="B17" s="6" t="s">
        <v>11</v>
      </c>
      <c r="C17" s="31"/>
      <c r="D17" s="31"/>
      <c r="E17" s="31"/>
    </row>
  </sheetData>
  <phoneticPr fontId="0" type="noConversion"/>
  <printOptions horizontalCentered="1" verticalCentered="1" headings="1" gridLines="1"/>
  <pageMargins left="0.78740157480314965" right="0.78740157480314965" top="0.98425196850393704" bottom="0.98425196850393704" header="0.51181102362204722" footer="0.51181102362204722"/>
  <pageSetup paperSize="9" orientation="landscape" verticalDpi="300" r:id="rId1"/>
  <headerFooter alignWithMargins="0">
    <oddHeader>&amp;Cprima esercitazione di excel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BEA60-76B9-40EB-9D77-A1C9C67768F6}">
  <sheetPr>
    <tabColor rgb="FFFF0000"/>
    <pageSetUpPr fitToPage="1"/>
  </sheetPr>
  <dimension ref="B4:F16"/>
  <sheetViews>
    <sheetView zoomScaleNormal="100" workbookViewId="0">
      <selection activeCell="Q12" sqref="Q12"/>
    </sheetView>
  </sheetViews>
  <sheetFormatPr defaultRowHeight="15"/>
  <cols>
    <col min="1" max="1" width="4.5703125" style="1" customWidth="1"/>
    <col min="2" max="2" width="11.28515625" style="1" bestFit="1" customWidth="1"/>
    <col min="3" max="3" width="14.7109375" style="1" bestFit="1" customWidth="1"/>
    <col min="4" max="4" width="16.140625" style="1" bestFit="1" customWidth="1"/>
    <col min="5" max="5" width="9.28515625" style="1" customWidth="1"/>
    <col min="6" max="16384" width="9.140625" style="1"/>
  </cols>
  <sheetData>
    <row r="4" spans="2:6" s="4" customFormat="1" ht="15.75">
      <c r="B4" s="26" t="s">
        <v>252</v>
      </c>
      <c r="C4" s="26" t="s">
        <v>12</v>
      </c>
      <c r="D4" s="26" t="s">
        <v>13</v>
      </c>
    </row>
    <row r="5" spans="2:6">
      <c r="B5" s="6">
        <v>2008</v>
      </c>
      <c r="C5" s="49">
        <v>340000</v>
      </c>
      <c r="D5" s="49">
        <v>277000</v>
      </c>
    </row>
    <row r="6" spans="2:6">
      <c r="B6" s="6">
        <v>2009</v>
      </c>
      <c r="C6" s="49">
        <v>321000</v>
      </c>
      <c r="D6" s="49">
        <v>245000</v>
      </c>
    </row>
    <row r="7" spans="2:6">
      <c r="B7" s="6">
        <v>2010</v>
      </c>
      <c r="C7" s="49">
        <v>310000</v>
      </c>
      <c r="D7" s="49">
        <v>234500</v>
      </c>
    </row>
    <row r="8" spans="2:6">
      <c r="B8" s="6">
        <v>2011</v>
      </c>
      <c r="C8" s="49">
        <v>315000</v>
      </c>
      <c r="D8" s="49">
        <v>220000</v>
      </c>
    </row>
    <row r="9" spans="2:6">
      <c r="B9" s="6">
        <v>2012</v>
      </c>
      <c r="C9" s="49">
        <v>305000</v>
      </c>
      <c r="D9" s="49">
        <v>234000</v>
      </c>
    </row>
    <row r="10" spans="2:6">
      <c r="B10" s="6">
        <v>2013</v>
      </c>
      <c r="C10" s="49">
        <v>305000</v>
      </c>
      <c r="D10" s="49">
        <v>246000</v>
      </c>
    </row>
    <row r="11" spans="2:6">
      <c r="B11" s="6">
        <v>2014</v>
      </c>
      <c r="C11" s="49">
        <v>290000</v>
      </c>
      <c r="D11" s="49">
        <v>255000</v>
      </c>
    </row>
    <row r="12" spans="2:6">
      <c r="B12" s="6">
        <v>2015</v>
      </c>
      <c r="C12" s="49">
        <v>285000</v>
      </c>
      <c r="D12" s="49">
        <v>275000</v>
      </c>
    </row>
    <row r="13" spans="2:6">
      <c r="B13" s="6">
        <v>2016</v>
      </c>
      <c r="C13" s="49">
        <v>270000</v>
      </c>
      <c r="D13" s="50">
        <v>294000</v>
      </c>
    </row>
    <row r="14" spans="2:6">
      <c r="B14" s="6">
        <v>2017</v>
      </c>
      <c r="C14" s="49">
        <v>266000</v>
      </c>
      <c r="D14" s="49">
        <v>315000</v>
      </c>
    </row>
    <row r="15" spans="2:6">
      <c r="B15" s="6">
        <v>2018</v>
      </c>
      <c r="C15" s="49">
        <v>254000</v>
      </c>
      <c r="D15" s="49">
        <v>330000</v>
      </c>
    </row>
    <row r="16" spans="2:6" s="2" customFormat="1">
      <c r="B16" s="6">
        <v>2019</v>
      </c>
      <c r="C16" s="49">
        <v>245000</v>
      </c>
      <c r="D16" s="49">
        <v>345000</v>
      </c>
      <c r="E16" s="1"/>
      <c r="F16" s="1"/>
    </row>
  </sheetData>
  <printOptions horizontalCentered="1" verticalCentered="1" headings="1" gridLines="1"/>
  <pageMargins left="0.78740157480314965" right="0.78740157480314965" top="0.98425196850393704" bottom="0.98425196850393704" header="0.51181102362204722" footer="0.51181102362204722"/>
  <pageSetup paperSize="9" orientation="landscape" verticalDpi="300" r:id="rId1"/>
  <headerFooter alignWithMargins="0">
    <oddHeader>&amp;Cprima esercitazione di excel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4:D20"/>
  <sheetViews>
    <sheetView zoomScaleNormal="100" workbookViewId="0">
      <selection activeCell="F8" sqref="F8"/>
    </sheetView>
  </sheetViews>
  <sheetFormatPr defaultRowHeight="15"/>
  <cols>
    <col min="1" max="1" width="4.5703125" style="1" customWidth="1"/>
    <col min="2" max="2" width="11.28515625" style="1" customWidth="1"/>
    <col min="3" max="3" width="14.7109375" style="1" bestFit="1" customWidth="1"/>
    <col min="4" max="4" width="11.140625" style="2" customWidth="1"/>
    <col min="5" max="5" width="9.28515625" style="1" customWidth="1"/>
    <col min="6" max="16384" width="9.140625" style="1"/>
  </cols>
  <sheetData>
    <row r="4" spans="2:4">
      <c r="B4" s="2" t="s">
        <v>253</v>
      </c>
    </row>
    <row r="5" spans="2:4" s="4" customFormat="1">
      <c r="D5" s="2"/>
    </row>
    <row r="6" spans="2:4" ht="15.75">
      <c r="B6" s="3"/>
      <c r="C6" s="5" t="s">
        <v>12</v>
      </c>
    </row>
    <row r="7" spans="2:4">
      <c r="B7" s="6" t="s">
        <v>0</v>
      </c>
      <c r="C7" s="32">
        <v>6500</v>
      </c>
    </row>
    <row r="8" spans="2:4">
      <c r="B8" s="6" t="s">
        <v>1</v>
      </c>
      <c r="C8" s="32">
        <v>3210</v>
      </c>
    </row>
    <row r="9" spans="2:4">
      <c r="B9" s="6" t="s">
        <v>2</v>
      </c>
      <c r="C9" s="32">
        <v>2200</v>
      </c>
    </row>
    <row r="10" spans="2:4">
      <c r="B10" s="6" t="s">
        <v>3</v>
      </c>
      <c r="C10" s="32">
        <v>1840</v>
      </c>
    </row>
    <row r="11" spans="2:4">
      <c r="B11" s="6" t="s">
        <v>4</v>
      </c>
      <c r="C11" s="51">
        <v>1760</v>
      </c>
    </row>
    <row r="12" spans="2:4">
      <c r="B12" s="6" t="s">
        <v>5</v>
      </c>
      <c r="C12" s="32">
        <v>2300</v>
      </c>
    </row>
    <row r="14" spans="2:4" ht="15.75">
      <c r="B14" s="3"/>
      <c r="C14" s="5" t="s">
        <v>15</v>
      </c>
    </row>
    <row r="15" spans="2:4">
      <c r="B15" s="6" t="s">
        <v>0</v>
      </c>
      <c r="C15" s="7">
        <v>3400</v>
      </c>
    </row>
    <row r="16" spans="2:4">
      <c r="B16" s="6" t="s">
        <v>1</v>
      </c>
      <c r="C16" s="7">
        <v>2500</v>
      </c>
    </row>
    <row r="17" spans="2:3">
      <c r="B17" s="6" t="s">
        <v>2</v>
      </c>
      <c r="C17" s="7">
        <v>3000</v>
      </c>
    </row>
    <row r="18" spans="2:3">
      <c r="B18" s="6" t="s">
        <v>3</v>
      </c>
      <c r="C18" s="7">
        <v>1000</v>
      </c>
    </row>
    <row r="19" spans="2:3">
      <c r="B19" s="6" t="s">
        <v>4</v>
      </c>
      <c r="C19" s="7">
        <v>25</v>
      </c>
    </row>
    <row r="20" spans="2:3">
      <c r="B20" s="6" t="s">
        <v>5</v>
      </c>
      <c r="C20" s="7">
        <v>60</v>
      </c>
    </row>
  </sheetData>
  <printOptions horizontalCentered="1" verticalCentered="1" headings="1" gridLines="1"/>
  <pageMargins left="0.78740157480314965" right="0.78740157480314965" top="0.98425196850393704" bottom="0.98425196850393704" header="0.51181102362204722" footer="0.51181102362204722"/>
  <pageSetup paperSize="9" orientation="landscape" verticalDpi="300" r:id="rId1"/>
  <headerFooter alignWithMargins="0">
    <oddHeader>&amp;Cprima esercitazione di excel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01298-F588-4586-9E40-1DEB0D5F6202}">
  <sheetPr>
    <tabColor rgb="FFFF0000"/>
  </sheetPr>
  <dimension ref="B4:D20"/>
  <sheetViews>
    <sheetView workbookViewId="0">
      <selection activeCell="H13" sqref="H13"/>
    </sheetView>
  </sheetViews>
  <sheetFormatPr defaultRowHeight="12.75"/>
  <cols>
    <col min="2" max="2" width="7.5703125" customWidth="1"/>
    <col min="3" max="4" width="13.7109375" customWidth="1"/>
  </cols>
  <sheetData>
    <row r="4" spans="2:4">
      <c r="B4" s="29"/>
      <c r="C4" s="30" t="s">
        <v>57</v>
      </c>
      <c r="D4" s="30" t="s">
        <v>58</v>
      </c>
    </row>
    <row r="5" spans="2:4" ht="14.25">
      <c r="B5" s="66">
        <v>2004</v>
      </c>
      <c r="C5" s="65">
        <v>21000</v>
      </c>
      <c r="D5" s="65">
        <v>28000</v>
      </c>
    </row>
    <row r="6" spans="2:4" ht="14.25">
      <c r="B6" s="66">
        <v>2005</v>
      </c>
      <c r="C6" s="65">
        <v>25000</v>
      </c>
      <c r="D6" s="65">
        <v>29000</v>
      </c>
    </row>
    <row r="7" spans="2:4" ht="14.25">
      <c r="B7" s="66">
        <v>2006</v>
      </c>
      <c r="C7" s="65">
        <v>27000</v>
      </c>
      <c r="D7" s="65">
        <v>29500</v>
      </c>
    </row>
    <row r="8" spans="2:4" ht="14.25">
      <c r="B8" s="66">
        <v>2007</v>
      </c>
      <c r="C8" s="65">
        <v>26500</v>
      </c>
      <c r="D8" s="65">
        <v>34000</v>
      </c>
    </row>
    <row r="9" spans="2:4" ht="14.25">
      <c r="B9" s="66">
        <v>2008</v>
      </c>
      <c r="C9" s="65">
        <v>28000</v>
      </c>
      <c r="D9" s="65">
        <v>35000</v>
      </c>
    </row>
    <row r="10" spans="2:4" ht="14.25">
      <c r="B10" s="66">
        <v>2009</v>
      </c>
      <c r="C10" s="65">
        <v>28000</v>
      </c>
      <c r="D10" s="65">
        <v>38000</v>
      </c>
    </row>
    <row r="11" spans="2:4" ht="14.25">
      <c r="B11" s="66">
        <v>2010</v>
      </c>
      <c r="C11" s="65">
        <v>31000</v>
      </c>
      <c r="D11" s="65">
        <v>39000</v>
      </c>
    </row>
    <row r="12" spans="2:4" ht="14.25">
      <c r="B12" s="66">
        <v>2011</v>
      </c>
      <c r="C12" s="65">
        <v>29000</v>
      </c>
      <c r="D12" s="65">
        <v>37000</v>
      </c>
    </row>
    <row r="13" spans="2:4" ht="14.25">
      <c r="B13" s="66">
        <v>2012</v>
      </c>
      <c r="C13" s="65">
        <v>28000</v>
      </c>
      <c r="D13" s="65">
        <v>30000</v>
      </c>
    </row>
    <row r="14" spans="2:4" ht="14.25">
      <c r="B14" s="66">
        <v>2013</v>
      </c>
      <c r="C14" s="65">
        <v>25000</v>
      </c>
      <c r="D14" s="65">
        <v>24000</v>
      </c>
    </row>
    <row r="15" spans="2:4" ht="14.25">
      <c r="B15" s="66">
        <v>2014</v>
      </c>
      <c r="C15" s="65">
        <v>22000</v>
      </c>
      <c r="D15" s="65">
        <v>21000</v>
      </c>
    </row>
    <row r="16" spans="2:4" ht="14.25">
      <c r="B16" s="66">
        <v>2015</v>
      </c>
      <c r="C16" s="65">
        <v>21000</v>
      </c>
      <c r="D16" s="65">
        <v>19000</v>
      </c>
    </row>
    <row r="17" spans="2:4" ht="14.25">
      <c r="B17" s="66">
        <v>2016</v>
      </c>
      <c r="C17" s="65">
        <v>25000</v>
      </c>
      <c r="D17" s="65">
        <v>21000</v>
      </c>
    </row>
    <row r="18" spans="2:4" ht="14.25">
      <c r="B18" s="66">
        <v>2017</v>
      </c>
      <c r="C18" s="65">
        <v>28000</v>
      </c>
      <c r="D18" s="65">
        <v>22000</v>
      </c>
    </row>
    <row r="19" spans="2:4" ht="14.25">
      <c r="B19" s="66">
        <v>2018</v>
      </c>
      <c r="C19" s="65">
        <v>29000</v>
      </c>
      <c r="D19" s="65">
        <v>26000</v>
      </c>
    </row>
    <row r="20" spans="2:4" ht="14.25">
      <c r="B20" s="66">
        <v>2019</v>
      </c>
      <c r="C20" s="65">
        <v>31000</v>
      </c>
      <c r="D20" s="65">
        <v>25000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6:E11"/>
  <sheetViews>
    <sheetView workbookViewId="0">
      <selection activeCell="D10" sqref="D10"/>
    </sheetView>
  </sheetViews>
  <sheetFormatPr defaultRowHeight="12.75"/>
  <cols>
    <col min="2" max="2" width="18.7109375" customWidth="1"/>
    <col min="3" max="4" width="9.7109375" bestFit="1" customWidth="1"/>
    <col min="5" max="5" width="8.140625" bestFit="1" customWidth="1"/>
  </cols>
  <sheetData>
    <row r="6" spans="2:5" ht="15.75">
      <c r="B6" s="26" t="s">
        <v>22</v>
      </c>
      <c r="C6" s="26">
        <v>2016</v>
      </c>
      <c r="D6" s="26">
        <v>2017</v>
      </c>
      <c r="E6" s="26" t="s">
        <v>54</v>
      </c>
    </row>
    <row r="7" spans="2:5" ht="15">
      <c r="B7" s="6" t="s">
        <v>35</v>
      </c>
      <c r="C7" s="28">
        <v>3990</v>
      </c>
      <c r="D7" s="28">
        <v>2770</v>
      </c>
      <c r="E7" s="27">
        <f>D7/C7-1</f>
        <v>-0.30576441102756891</v>
      </c>
    </row>
    <row r="8" spans="2:5" ht="15">
      <c r="B8" s="6" t="s">
        <v>33</v>
      </c>
      <c r="C8" s="28">
        <v>3210</v>
      </c>
      <c r="D8" s="28">
        <v>2450</v>
      </c>
      <c r="E8" s="27">
        <f t="shared" ref="E8:E11" si="0">D8/C8-1</f>
        <v>-0.23676012461059193</v>
      </c>
    </row>
    <row r="9" spans="2:5" ht="15">
      <c r="B9" s="6" t="s">
        <v>26</v>
      </c>
      <c r="C9" s="28">
        <v>3100</v>
      </c>
      <c r="D9" s="28">
        <v>2650</v>
      </c>
      <c r="E9" s="27">
        <f t="shared" si="0"/>
        <v>-0.14516129032258063</v>
      </c>
    </row>
    <row r="10" spans="2:5" ht="15">
      <c r="B10" s="6" t="s">
        <v>55</v>
      </c>
      <c r="C10" s="28">
        <v>3150</v>
      </c>
      <c r="D10" s="28">
        <v>3200</v>
      </c>
      <c r="E10" s="27">
        <f t="shared" si="0"/>
        <v>1.5873015873015817E-2</v>
      </c>
    </row>
    <row r="11" spans="2:5" ht="15">
      <c r="B11" s="6" t="s">
        <v>30</v>
      </c>
      <c r="C11" s="28">
        <v>3230</v>
      </c>
      <c r="D11" s="28">
        <v>3800</v>
      </c>
      <c r="E11" s="27">
        <f t="shared" si="0"/>
        <v>0.17647058823529416</v>
      </c>
    </row>
  </sheetData>
  <pageMargins left="0.7" right="0.7" top="0.75" bottom="0.75" header="0.3" footer="0.3"/>
  <ignoredErrors>
    <ignoredError sqref="E7:E11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6:D18"/>
  <sheetViews>
    <sheetView workbookViewId="0">
      <selection activeCell="D12" sqref="D12"/>
    </sheetView>
  </sheetViews>
  <sheetFormatPr defaultRowHeight="12.75"/>
  <cols>
    <col min="2" max="2" width="18.7109375" customWidth="1"/>
    <col min="3" max="3" width="12.85546875" bestFit="1" customWidth="1"/>
    <col min="4" max="4" width="16.7109375" bestFit="1" customWidth="1"/>
  </cols>
  <sheetData>
    <row r="6" spans="2:4" ht="15.75">
      <c r="B6" s="26" t="s">
        <v>22</v>
      </c>
      <c r="C6" s="26" t="s">
        <v>56</v>
      </c>
      <c r="D6" s="26" t="s">
        <v>59</v>
      </c>
    </row>
    <row r="7" spans="2:4" ht="15">
      <c r="B7" s="6" t="s">
        <v>0</v>
      </c>
      <c r="C7" s="12">
        <v>25</v>
      </c>
      <c r="D7" s="33">
        <v>180000</v>
      </c>
    </row>
    <row r="8" spans="2:4" ht="15">
      <c r="B8" s="6" t="s">
        <v>1</v>
      </c>
      <c r="C8" s="12">
        <v>25</v>
      </c>
      <c r="D8" s="33">
        <v>190000</v>
      </c>
    </row>
    <row r="9" spans="2:4" ht="15">
      <c r="B9" s="6" t="s">
        <v>2</v>
      </c>
      <c r="C9" s="12">
        <v>26</v>
      </c>
      <c r="D9" s="33">
        <v>201000</v>
      </c>
    </row>
    <row r="10" spans="2:4" ht="15">
      <c r="B10" s="6" t="s">
        <v>3</v>
      </c>
      <c r="C10" s="12">
        <v>27</v>
      </c>
      <c r="D10" s="33">
        <v>230000</v>
      </c>
    </row>
    <row r="11" spans="2:4" ht="15">
      <c r="B11" s="6" t="s">
        <v>4</v>
      </c>
      <c r="C11" s="12">
        <v>33</v>
      </c>
      <c r="D11" s="33">
        <v>280000</v>
      </c>
    </row>
    <row r="12" spans="2:4" ht="15">
      <c r="B12" s="6" t="s">
        <v>5</v>
      </c>
      <c r="C12" s="12">
        <v>28</v>
      </c>
      <c r="D12" s="33">
        <v>235000</v>
      </c>
    </row>
    <row r="13" spans="2:4" ht="15">
      <c r="B13" s="6" t="s">
        <v>6</v>
      </c>
      <c r="C13" s="12">
        <v>28</v>
      </c>
      <c r="D13" s="33">
        <v>240000</v>
      </c>
    </row>
    <row r="14" spans="2:4" ht="15">
      <c r="B14" s="6" t="s">
        <v>7</v>
      </c>
      <c r="C14" s="12">
        <v>25</v>
      </c>
      <c r="D14" s="33">
        <v>195000</v>
      </c>
    </row>
    <row r="15" spans="2:4" ht="15">
      <c r="B15" s="6" t="s">
        <v>8</v>
      </c>
      <c r="C15" s="12">
        <v>25</v>
      </c>
      <c r="D15" s="33">
        <v>185000</v>
      </c>
    </row>
    <row r="16" spans="2:4" ht="15">
      <c r="B16" s="6" t="s">
        <v>9</v>
      </c>
      <c r="C16" s="12">
        <v>24</v>
      </c>
      <c r="D16" s="33">
        <v>175000</v>
      </c>
    </row>
    <row r="17" spans="2:4" ht="15">
      <c r="B17" s="6" t="s">
        <v>10</v>
      </c>
      <c r="C17" s="12">
        <v>23</v>
      </c>
      <c r="D17" s="33">
        <v>160000</v>
      </c>
    </row>
    <row r="18" spans="2:4" ht="15">
      <c r="B18" s="6" t="s">
        <v>11</v>
      </c>
      <c r="C18" s="12">
        <v>28</v>
      </c>
      <c r="D18" s="33">
        <v>240000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00FD-54D8-4467-9491-97F753F741AE}">
  <sheetPr>
    <tabColor rgb="FFFF0000"/>
  </sheetPr>
  <dimension ref="C6:L12"/>
  <sheetViews>
    <sheetView workbookViewId="0">
      <selection activeCell="I17" sqref="I17"/>
    </sheetView>
  </sheetViews>
  <sheetFormatPr defaultRowHeight="12.75"/>
  <cols>
    <col min="2" max="2" width="18.7109375" customWidth="1"/>
    <col min="3" max="5" width="13.85546875" customWidth="1"/>
    <col min="8" max="8" width="18.7109375" customWidth="1"/>
    <col min="9" max="11" width="13.85546875" customWidth="1"/>
  </cols>
  <sheetData>
    <row r="6" spans="3:12" ht="15.75">
      <c r="D6" t="b">
        <v>0</v>
      </c>
      <c r="E6" t="b">
        <v>0</v>
      </c>
      <c r="F6" t="b">
        <v>0</v>
      </c>
      <c r="I6" s="26" t="s">
        <v>22</v>
      </c>
      <c r="J6" s="26">
        <v>2016</v>
      </c>
      <c r="K6" s="26">
        <v>2017</v>
      </c>
      <c r="L6" s="26" t="s">
        <v>54</v>
      </c>
    </row>
    <row r="7" spans="3:12" ht="15.75">
      <c r="C7" s="26" t="s">
        <v>22</v>
      </c>
      <c r="D7" s="26">
        <v>2016</v>
      </c>
      <c r="E7" s="26">
        <v>2017</v>
      </c>
      <c r="F7" s="26" t="s">
        <v>54</v>
      </c>
      <c r="I7" s="6" t="s">
        <v>35</v>
      </c>
      <c r="J7" s="28">
        <v>3400</v>
      </c>
      <c r="K7" s="28">
        <v>2770</v>
      </c>
      <c r="L7" s="27">
        <f>(K7-J7)/K7</f>
        <v>-0.22743682310469315</v>
      </c>
    </row>
    <row r="8" spans="3:12" ht="15">
      <c r="C8" s="6" t="s">
        <v>35</v>
      </c>
      <c r="D8" s="28" t="str">
        <f t="shared" ref="D8:F12" si="0">IF(D$6,J7,"")</f>
        <v/>
      </c>
      <c r="E8" s="28" t="str">
        <f t="shared" si="0"/>
        <v/>
      </c>
      <c r="F8" s="28" t="str">
        <f t="shared" si="0"/>
        <v/>
      </c>
      <c r="I8" s="6" t="s">
        <v>33</v>
      </c>
      <c r="J8" s="28">
        <v>3210</v>
      </c>
      <c r="K8" s="28">
        <v>2450</v>
      </c>
      <c r="L8" s="27">
        <f t="shared" ref="L8:L11" si="1">(K8-J8)/K8</f>
        <v>-0.31020408163265306</v>
      </c>
    </row>
    <row r="9" spans="3:12" ht="15">
      <c r="C9" s="6" t="s">
        <v>33</v>
      </c>
      <c r="D9" s="28" t="str">
        <f t="shared" si="0"/>
        <v/>
      </c>
      <c r="E9" s="28" t="str">
        <f t="shared" si="0"/>
        <v/>
      </c>
      <c r="F9" s="28" t="str">
        <f t="shared" si="0"/>
        <v/>
      </c>
      <c r="I9" s="6" t="s">
        <v>26</v>
      </c>
      <c r="J9" s="28">
        <v>3100</v>
      </c>
      <c r="K9" s="28">
        <v>2345</v>
      </c>
      <c r="L9" s="27">
        <f t="shared" si="1"/>
        <v>-0.32196162046908317</v>
      </c>
    </row>
    <row r="10" spans="3:12" ht="15">
      <c r="C10" s="6" t="s">
        <v>26</v>
      </c>
      <c r="D10" s="28" t="str">
        <f t="shared" si="0"/>
        <v/>
      </c>
      <c r="E10" s="28" t="str">
        <f t="shared" si="0"/>
        <v/>
      </c>
      <c r="F10" s="28" t="str">
        <f t="shared" si="0"/>
        <v/>
      </c>
      <c r="I10" s="6" t="s">
        <v>55</v>
      </c>
      <c r="J10" s="28">
        <v>3150</v>
      </c>
      <c r="K10" s="28">
        <v>3200</v>
      </c>
      <c r="L10" s="27">
        <f t="shared" si="1"/>
        <v>1.5625E-2</v>
      </c>
    </row>
    <row r="11" spans="3:12" ht="15">
      <c r="C11" s="6" t="s">
        <v>55</v>
      </c>
      <c r="D11" s="28" t="str">
        <f t="shared" si="0"/>
        <v/>
      </c>
      <c r="E11" s="28" t="str">
        <f t="shared" si="0"/>
        <v/>
      </c>
      <c r="F11" s="28" t="str">
        <f t="shared" si="0"/>
        <v/>
      </c>
      <c r="I11" s="6" t="s">
        <v>30</v>
      </c>
      <c r="J11" s="28">
        <v>3230</v>
      </c>
      <c r="K11" s="28">
        <v>3400</v>
      </c>
      <c r="L11" s="27">
        <f t="shared" si="1"/>
        <v>0.05</v>
      </c>
    </row>
    <row r="12" spans="3:12" ht="15">
      <c r="C12" s="6" t="s">
        <v>30</v>
      </c>
      <c r="D12" s="28" t="str">
        <f t="shared" si="0"/>
        <v/>
      </c>
      <c r="E12" s="28" t="str">
        <f t="shared" si="0"/>
        <v/>
      </c>
      <c r="F12" s="28" t="str">
        <f t="shared" si="0"/>
        <v/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asella di controllo 1">
              <controlPr defaultSize="0" autoFill="0" autoLine="0" autoPict="0">
                <anchor moveWithCells="1">
                  <from>
                    <xdr:col>9</xdr:col>
                    <xdr:colOff>38100</xdr:colOff>
                    <xdr:row>11</xdr:row>
                    <xdr:rowOff>161925</xdr:rowOff>
                  </from>
                  <to>
                    <xdr:col>9</xdr:col>
                    <xdr:colOff>695325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asella di controllo 2">
              <controlPr defaultSize="0" autoFill="0" autoLine="0" autoPict="0">
                <anchor moveWithCells="1">
                  <from>
                    <xdr:col>9</xdr:col>
                    <xdr:colOff>923925</xdr:colOff>
                    <xdr:row>11</xdr:row>
                    <xdr:rowOff>161925</xdr:rowOff>
                  </from>
                  <to>
                    <xdr:col>10</xdr:col>
                    <xdr:colOff>657225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asella di controllo 3">
              <controlPr defaultSize="0" autoFill="0" autoLine="0" autoPict="0">
                <anchor moveWithCells="1">
                  <from>
                    <xdr:col>11</xdr:col>
                    <xdr:colOff>0</xdr:colOff>
                    <xdr:row>11</xdr:row>
                    <xdr:rowOff>161925</xdr:rowOff>
                  </from>
                  <to>
                    <xdr:col>12</xdr:col>
                    <xdr:colOff>314325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BB781-4BFF-447B-BE20-60979A8FF1CC}">
  <sheetPr>
    <tabColor rgb="FFFF0000"/>
  </sheetPr>
  <dimension ref="B4:C17"/>
  <sheetViews>
    <sheetView workbookViewId="0">
      <selection activeCell="F15" sqref="F15"/>
    </sheetView>
  </sheetViews>
  <sheetFormatPr defaultRowHeight="12.75"/>
  <cols>
    <col min="2" max="3" width="12.42578125" customWidth="1"/>
    <col min="4" max="4" width="12.85546875" bestFit="1" customWidth="1"/>
  </cols>
  <sheetData>
    <row r="4" spans="2:3">
      <c r="B4" s="52" t="s">
        <v>265</v>
      </c>
      <c r="C4" s="52" t="s">
        <v>264</v>
      </c>
    </row>
    <row r="5" spans="2:3">
      <c r="B5" s="60" t="s">
        <v>56</v>
      </c>
      <c r="C5" s="60" t="s">
        <v>59</v>
      </c>
    </row>
    <row r="6" spans="2:3">
      <c r="B6" s="16">
        <v>21</v>
      </c>
      <c r="C6" s="33">
        <v>150000</v>
      </c>
    </row>
    <row r="7" spans="2:3">
      <c r="B7" s="16">
        <v>23</v>
      </c>
      <c r="C7" s="33">
        <v>170000</v>
      </c>
    </row>
    <row r="8" spans="2:3">
      <c r="B8" s="16">
        <v>24</v>
      </c>
      <c r="C8" s="33">
        <v>180000</v>
      </c>
    </row>
    <row r="9" spans="2:3">
      <c r="B9" s="16">
        <v>25</v>
      </c>
      <c r="C9" s="33">
        <v>190000</v>
      </c>
    </row>
    <row r="10" spans="2:3">
      <c r="B10" s="16">
        <v>25</v>
      </c>
      <c r="C10" s="33">
        <v>195000</v>
      </c>
    </row>
    <row r="11" spans="2:3">
      <c r="B11" s="16">
        <v>25</v>
      </c>
      <c r="C11" s="33">
        <v>190000</v>
      </c>
    </row>
    <row r="12" spans="2:3">
      <c r="B12" s="16">
        <v>26</v>
      </c>
      <c r="C12" s="33">
        <v>201000</v>
      </c>
    </row>
    <row r="13" spans="2:3">
      <c r="B13" s="16">
        <v>27</v>
      </c>
      <c r="C13" s="33">
        <v>220000</v>
      </c>
    </row>
    <row r="14" spans="2:3">
      <c r="B14" s="16">
        <v>28</v>
      </c>
      <c r="C14" s="33">
        <v>230000</v>
      </c>
    </row>
    <row r="15" spans="2:3">
      <c r="B15" s="16">
        <v>29</v>
      </c>
      <c r="C15" s="33">
        <v>235000</v>
      </c>
    </row>
    <row r="16" spans="2:3">
      <c r="B16" s="16">
        <v>31</v>
      </c>
      <c r="C16" s="33">
        <v>240000</v>
      </c>
    </row>
    <row r="17" spans="2:3">
      <c r="B17" s="16">
        <v>37</v>
      </c>
      <c r="C17" s="33">
        <v>260000</v>
      </c>
    </row>
  </sheetData>
  <phoneticPr fontId="10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C6619-781D-41DA-AF1D-61F634912A40}">
  <sheetPr>
    <tabColor rgb="FFFF0000"/>
  </sheetPr>
  <dimension ref="B3:E8"/>
  <sheetViews>
    <sheetView workbookViewId="0">
      <selection activeCell="D22" sqref="D22"/>
    </sheetView>
  </sheetViews>
  <sheetFormatPr defaultRowHeight="12.75"/>
  <cols>
    <col min="1" max="1" width="4.5703125" customWidth="1"/>
    <col min="2" max="2" width="9.85546875" bestFit="1" customWidth="1"/>
    <col min="3" max="5" width="12.7109375" customWidth="1"/>
  </cols>
  <sheetData>
    <row r="3" spans="2:5">
      <c r="C3" s="52" t="s">
        <v>263</v>
      </c>
      <c r="D3" s="52" t="s">
        <v>262</v>
      </c>
    </row>
    <row r="4" spans="2:5" ht="15.75">
      <c r="B4" s="59" t="s">
        <v>261</v>
      </c>
      <c r="C4" s="59" t="s">
        <v>260</v>
      </c>
      <c r="D4" s="59" t="s">
        <v>259</v>
      </c>
      <c r="E4" s="59" t="s">
        <v>258</v>
      </c>
    </row>
    <row r="5" spans="2:5">
      <c r="B5" s="55" t="s">
        <v>254</v>
      </c>
      <c r="C5" s="53">
        <f ca="1">RANDBETWEEN(20000,30000)</f>
        <v>25236</v>
      </c>
      <c r="D5" s="54">
        <f ca="1">RANDBETWEEN(15000,19000)</f>
        <v>18483</v>
      </c>
      <c r="E5" s="53">
        <f ca="1">C5-D5</f>
        <v>6753</v>
      </c>
    </row>
    <row r="6" spans="2:5">
      <c r="B6" s="56" t="s">
        <v>255</v>
      </c>
      <c r="C6" s="53">
        <f ca="1">RANDBETWEEN(30000,40000)</f>
        <v>39942</v>
      </c>
      <c r="D6" s="54">
        <f ca="1">RANDBETWEEN(15000,27000)</f>
        <v>23481</v>
      </c>
      <c r="E6" s="53">
        <f t="shared" ref="E6:E8" ca="1" si="0">C6-D6</f>
        <v>16461</v>
      </c>
    </row>
    <row r="7" spans="2:5">
      <c r="B7" s="57" t="s">
        <v>256</v>
      </c>
      <c r="C7" s="53">
        <f ca="1">RANDBETWEEN(40000,60000)</f>
        <v>54446</v>
      </c>
      <c r="D7" s="54">
        <f ca="1">RANDBETWEEN(15000,27000)</f>
        <v>21066</v>
      </c>
      <c r="E7" s="53">
        <f t="shared" ca="1" si="0"/>
        <v>33380</v>
      </c>
    </row>
    <row r="8" spans="2:5">
      <c r="B8" s="58" t="s">
        <v>257</v>
      </c>
      <c r="C8" s="53">
        <f ca="1">RANDBETWEEN(40000,70000)</f>
        <v>63598</v>
      </c>
      <c r="D8" s="54">
        <f ca="1">RANDBETWEEN(15000,37000)</f>
        <v>17495</v>
      </c>
      <c r="E8" s="53">
        <f t="shared" ca="1" si="0"/>
        <v>46103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D6E96-8927-41DA-8F4D-B8B65B8F81F5}">
  <sheetPr>
    <tabColor rgb="FFFF0000"/>
  </sheetPr>
  <dimension ref="A1:E9"/>
  <sheetViews>
    <sheetView workbookViewId="0">
      <selection activeCell="C21" sqref="C21"/>
    </sheetView>
  </sheetViews>
  <sheetFormatPr defaultRowHeight="15"/>
  <cols>
    <col min="1" max="1" width="5.7109375" style="79" customWidth="1"/>
    <col min="2" max="2" width="22.42578125" style="79" bestFit="1" customWidth="1"/>
    <col min="3" max="4" width="15.28515625" style="79" bestFit="1" customWidth="1"/>
    <col min="5" max="16384" width="9.140625" style="79"/>
  </cols>
  <sheetData>
    <row r="1" spans="1:5">
      <c r="A1" s="22"/>
      <c r="B1" s="22"/>
      <c r="C1" s="81"/>
      <c r="D1" s="81"/>
      <c r="E1" s="22"/>
    </row>
    <row r="2" spans="1:5">
      <c r="A2"/>
      <c r="B2"/>
      <c r="C2"/>
      <c r="D2"/>
      <c r="E2"/>
    </row>
    <row r="3" spans="1:5">
      <c r="A3"/>
      <c r="B3" s="29"/>
      <c r="C3" s="82" t="s">
        <v>301</v>
      </c>
      <c r="D3" s="82" t="s">
        <v>302</v>
      </c>
      <c r="E3"/>
    </row>
    <row r="4" spans="1:5">
      <c r="A4"/>
      <c r="B4" s="83" t="s">
        <v>296</v>
      </c>
      <c r="C4" s="12">
        <v>7</v>
      </c>
      <c r="D4" s="12">
        <v>8</v>
      </c>
      <c r="E4"/>
    </row>
    <row r="5" spans="1:5">
      <c r="A5"/>
      <c r="B5" s="83" t="s">
        <v>297</v>
      </c>
      <c r="C5" s="12">
        <v>7</v>
      </c>
      <c r="D5" s="12">
        <v>7</v>
      </c>
      <c r="E5"/>
    </row>
    <row r="6" spans="1:5">
      <c r="A6"/>
      <c r="B6" s="83" t="s">
        <v>298</v>
      </c>
      <c r="C6" s="12">
        <v>5</v>
      </c>
      <c r="D6" s="12">
        <v>7</v>
      </c>
      <c r="E6"/>
    </row>
    <row r="7" spans="1:5">
      <c r="A7"/>
      <c r="B7" s="83" t="s">
        <v>299</v>
      </c>
      <c r="C7" s="12">
        <v>7</v>
      </c>
      <c r="D7" s="12">
        <v>8</v>
      </c>
      <c r="E7"/>
    </row>
    <row r="8" spans="1:5">
      <c r="A8"/>
      <c r="B8" s="83" t="s">
        <v>300</v>
      </c>
      <c r="C8" s="12">
        <v>5</v>
      </c>
      <c r="D8" s="12">
        <v>8</v>
      </c>
      <c r="E8"/>
    </row>
    <row r="9" spans="1:5">
      <c r="A9"/>
      <c r="B9"/>
      <c r="C9"/>
      <c r="D9"/>
      <c r="E9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7B30-6670-45DC-8F94-B4ED7356B1A6}">
  <sheetPr>
    <tabColor theme="5" tint="-0.249977111117893"/>
  </sheetPr>
  <dimension ref="A1:I101"/>
  <sheetViews>
    <sheetView workbookViewId="0">
      <selection activeCell="L10" sqref="L10"/>
    </sheetView>
  </sheetViews>
  <sheetFormatPr defaultRowHeight="15"/>
  <cols>
    <col min="1" max="1" width="15.5703125" style="79" bestFit="1" customWidth="1"/>
    <col min="2" max="2" width="9" style="79" bestFit="1" customWidth="1"/>
    <col min="3" max="3" width="4.85546875" style="79" customWidth="1"/>
    <col min="4" max="4" width="5.5703125" style="79" bestFit="1" customWidth="1"/>
    <col min="5" max="16384" width="9.140625" style="79"/>
  </cols>
  <sheetData>
    <row r="1" spans="1:4" s="75" customFormat="1" ht="31.5">
      <c r="A1" s="73" t="s">
        <v>274</v>
      </c>
      <c r="B1" s="74" t="s">
        <v>275</v>
      </c>
    </row>
    <row r="2" spans="1:4" s="78" customFormat="1">
      <c r="A2" s="76" t="s">
        <v>276</v>
      </c>
      <c r="B2" s="77">
        <v>2</v>
      </c>
    </row>
    <row r="3" spans="1:4" s="78" customFormat="1">
      <c r="A3" s="76" t="s">
        <v>277</v>
      </c>
      <c r="B3" s="8">
        <v>8</v>
      </c>
      <c r="D3" s="79">
        <f>MIN(B2:B21)</f>
        <v>2</v>
      </c>
    </row>
    <row r="4" spans="1:4" s="78" customFormat="1">
      <c r="A4" s="76" t="s">
        <v>278</v>
      </c>
      <c r="B4" s="8">
        <v>13</v>
      </c>
      <c r="D4" s="79"/>
    </row>
    <row r="5" spans="1:4" s="78" customFormat="1" ht="15" customHeight="1">
      <c r="A5" s="76" t="s">
        <v>279</v>
      </c>
      <c r="B5" s="16">
        <v>7</v>
      </c>
      <c r="D5" s="79"/>
    </row>
    <row r="6" spans="1:4" s="78" customFormat="1">
      <c r="A6" s="76" t="s">
        <v>280</v>
      </c>
      <c r="B6" s="77">
        <v>10</v>
      </c>
      <c r="D6" s="79">
        <f>_xlfn.QUARTILE.EXC(B2:B21,1)</f>
        <v>6.25</v>
      </c>
    </row>
    <row r="7" spans="1:4" s="78" customFormat="1" ht="15.75" customHeight="1">
      <c r="A7" s="76" t="s">
        <v>281</v>
      </c>
      <c r="B7" s="77">
        <v>12</v>
      </c>
      <c r="D7" s="79"/>
    </row>
    <row r="8" spans="1:4" s="78" customFormat="1">
      <c r="A8" s="76" t="s">
        <v>282</v>
      </c>
      <c r="B8" s="8">
        <v>24</v>
      </c>
      <c r="D8" s="79"/>
    </row>
    <row r="9" spans="1:4" s="78" customFormat="1">
      <c r="A9" s="76" t="s">
        <v>283</v>
      </c>
      <c r="B9" s="8">
        <v>13</v>
      </c>
      <c r="D9" s="79">
        <f>MEDIAN(B2:B21)</f>
        <v>10.5</v>
      </c>
    </row>
    <row r="10" spans="1:4" s="78" customFormat="1">
      <c r="A10" s="76" t="s">
        <v>284</v>
      </c>
      <c r="B10" s="77">
        <v>5</v>
      </c>
      <c r="D10" s="79"/>
    </row>
    <row r="11" spans="1:4" s="78" customFormat="1">
      <c r="A11" s="76" t="s">
        <v>285</v>
      </c>
      <c r="B11" s="77">
        <v>12</v>
      </c>
      <c r="D11" s="79"/>
    </row>
    <row r="12" spans="1:4" s="78" customFormat="1">
      <c r="A12" s="76" t="s">
        <v>286</v>
      </c>
      <c r="B12" s="77">
        <v>13</v>
      </c>
      <c r="D12" s="80">
        <f>_xlfn.QUARTILE.EXC(B2:B21,3)</f>
        <v>12</v>
      </c>
    </row>
    <row r="13" spans="1:4" s="78" customFormat="1" ht="14.25" customHeight="1">
      <c r="A13" s="76" t="s">
        <v>287</v>
      </c>
      <c r="B13" s="8">
        <v>6</v>
      </c>
      <c r="D13" s="79"/>
    </row>
    <row r="14" spans="1:4" s="78" customFormat="1" ht="14.25" customHeight="1">
      <c r="A14" s="76" t="s">
        <v>288</v>
      </c>
      <c r="B14" s="77">
        <v>11</v>
      </c>
      <c r="D14" s="79"/>
    </row>
    <row r="15" spans="1:4" s="78" customFormat="1">
      <c r="A15" s="76" t="s">
        <v>289</v>
      </c>
      <c r="B15" s="8">
        <v>9</v>
      </c>
      <c r="D15" s="79">
        <f>MAX(B2:B21)</f>
        <v>24</v>
      </c>
    </row>
    <row r="16" spans="1:4" s="78" customFormat="1" ht="14.25">
      <c r="A16" s="76" t="s">
        <v>290</v>
      </c>
      <c r="B16" s="8">
        <v>11</v>
      </c>
    </row>
    <row r="17" spans="1:9" s="78" customFormat="1" ht="14.25">
      <c r="A17" s="76" t="s">
        <v>291</v>
      </c>
      <c r="B17" s="8">
        <v>4</v>
      </c>
    </row>
    <row r="18" spans="1:9" s="78" customFormat="1" ht="14.25">
      <c r="A18" s="76" t="s">
        <v>292</v>
      </c>
      <c r="B18" s="8">
        <v>11</v>
      </c>
    </row>
    <row r="19" spans="1:9" s="78" customFormat="1" ht="14.25">
      <c r="A19" s="76" t="s">
        <v>293</v>
      </c>
      <c r="B19" s="8">
        <v>12</v>
      </c>
    </row>
    <row r="20" spans="1:9" s="78" customFormat="1" ht="14.25">
      <c r="A20" s="76" t="s">
        <v>294</v>
      </c>
      <c r="B20" s="8">
        <v>5</v>
      </c>
    </row>
    <row r="21" spans="1:9" s="78" customFormat="1">
      <c r="A21" s="76" t="s">
        <v>295</v>
      </c>
      <c r="B21" s="77">
        <v>9</v>
      </c>
    </row>
    <row r="22" spans="1:9" s="78" customFormat="1">
      <c r="A22"/>
      <c r="B22"/>
      <c r="C22"/>
      <c r="D22" s="79"/>
      <c r="E22" s="79"/>
      <c r="F22" s="79"/>
      <c r="G22" s="79"/>
      <c r="H22" s="79"/>
      <c r="I22" s="79"/>
    </row>
    <row r="23" spans="1:9">
      <c r="A23"/>
      <c r="B23"/>
    </row>
    <row r="24" spans="1:9">
      <c r="A24"/>
      <c r="B24"/>
    </row>
    <row r="25" spans="1:9">
      <c r="A25"/>
      <c r="B25"/>
    </row>
    <row r="26" spans="1:9">
      <c r="A26"/>
      <c r="B26"/>
    </row>
    <row r="27" spans="1:9">
      <c r="A27"/>
      <c r="B27"/>
    </row>
    <row r="28" spans="1:9">
      <c r="A28"/>
      <c r="B28"/>
    </row>
    <row r="29" spans="1:9">
      <c r="A29"/>
      <c r="B29"/>
    </row>
    <row r="30" spans="1:9">
      <c r="A30"/>
      <c r="B30"/>
    </row>
    <row r="31" spans="1:9">
      <c r="A31"/>
      <c r="B31"/>
    </row>
    <row r="32" spans="1:9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</sheetData>
  <conditionalFormatting sqref="B2:B21">
    <cfRule type="cellIs" dxfId="0" priority="1" operator="lessThan">
      <formula>$D$3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</sheetPr>
  <dimension ref="B6:H18"/>
  <sheetViews>
    <sheetView workbookViewId="0">
      <selection activeCell="L6" sqref="L6"/>
    </sheetView>
  </sheetViews>
  <sheetFormatPr defaultRowHeight="12.75"/>
  <cols>
    <col min="1" max="1" width="2.7109375" customWidth="1"/>
    <col min="2" max="2" width="11.28515625" customWidth="1"/>
    <col min="3" max="8" width="13.42578125" customWidth="1"/>
  </cols>
  <sheetData>
    <row r="6" spans="2:8" ht="31.5">
      <c r="B6" s="35"/>
      <c r="C6" s="21" t="s">
        <v>203</v>
      </c>
      <c r="D6" s="21" t="s">
        <v>204</v>
      </c>
      <c r="E6" s="21" t="s">
        <v>205</v>
      </c>
      <c r="F6" s="21" t="s">
        <v>206</v>
      </c>
      <c r="G6" s="21" t="s">
        <v>202</v>
      </c>
      <c r="H6" s="21" t="s">
        <v>201</v>
      </c>
    </row>
    <row r="7" spans="2:8" ht="15">
      <c r="B7" s="6" t="s">
        <v>0</v>
      </c>
      <c r="C7" s="7">
        <v>3400</v>
      </c>
      <c r="D7" s="7">
        <v>2770</v>
      </c>
      <c r="E7" s="7">
        <v>2300</v>
      </c>
      <c r="F7" s="34">
        <v>5200</v>
      </c>
      <c r="G7" s="34">
        <v>6000</v>
      </c>
      <c r="H7" s="7">
        <v>2100</v>
      </c>
    </row>
    <row r="8" spans="2:8" ht="15">
      <c r="B8" s="6" t="s">
        <v>1</v>
      </c>
      <c r="C8" s="7">
        <v>3210</v>
      </c>
      <c r="D8" s="7">
        <v>2450</v>
      </c>
      <c r="E8" s="7">
        <v>2600</v>
      </c>
      <c r="F8" s="34">
        <v>4800</v>
      </c>
      <c r="G8" s="34">
        <v>4500</v>
      </c>
      <c r="H8" s="7">
        <v>2400</v>
      </c>
    </row>
    <row r="9" spans="2:8" ht="15">
      <c r="B9" s="6" t="s">
        <v>2</v>
      </c>
      <c r="C9" s="7">
        <v>3100</v>
      </c>
      <c r="D9" s="7">
        <v>2345</v>
      </c>
      <c r="E9" s="7">
        <v>2345</v>
      </c>
      <c r="F9" s="34">
        <v>4500</v>
      </c>
      <c r="G9" s="34">
        <v>4200</v>
      </c>
      <c r="H9" s="7">
        <v>2600</v>
      </c>
    </row>
    <row r="10" spans="2:8" ht="15">
      <c r="B10" s="6" t="s">
        <v>3</v>
      </c>
      <c r="C10" s="7">
        <v>3150</v>
      </c>
      <c r="D10" s="7">
        <v>2100</v>
      </c>
      <c r="E10" s="7">
        <v>2320</v>
      </c>
      <c r="F10" s="34">
        <v>4400</v>
      </c>
      <c r="G10" s="34">
        <v>4100</v>
      </c>
      <c r="H10" s="7">
        <v>2800</v>
      </c>
    </row>
    <row r="11" spans="2:8" ht="15">
      <c r="B11" s="6" t="s">
        <v>4</v>
      </c>
      <c r="C11" s="7">
        <v>3230</v>
      </c>
      <c r="D11" s="7">
        <v>1950</v>
      </c>
      <c r="E11" s="7">
        <v>2500</v>
      </c>
      <c r="F11" s="34">
        <v>4900</v>
      </c>
      <c r="G11" s="34">
        <v>5200</v>
      </c>
      <c r="H11" s="7">
        <v>2900</v>
      </c>
    </row>
    <row r="12" spans="2:8" ht="15">
      <c r="B12" s="6" t="s">
        <v>5</v>
      </c>
      <c r="C12" s="7">
        <v>3050</v>
      </c>
      <c r="D12" s="7">
        <v>1560</v>
      </c>
      <c r="E12" s="7">
        <v>2450</v>
      </c>
      <c r="F12" s="34">
        <v>5200</v>
      </c>
      <c r="G12" s="34">
        <v>6200</v>
      </c>
      <c r="H12" s="7">
        <v>3000</v>
      </c>
    </row>
    <row r="13" spans="2:8" ht="15">
      <c r="B13" s="6" t="s">
        <v>6</v>
      </c>
      <c r="C13" s="7">
        <v>2900</v>
      </c>
      <c r="D13" s="7">
        <v>850</v>
      </c>
      <c r="E13" s="7">
        <v>2100</v>
      </c>
      <c r="F13" s="34">
        <v>5300</v>
      </c>
      <c r="G13" s="34">
        <v>6600</v>
      </c>
      <c r="H13" s="7">
        <v>3200</v>
      </c>
    </row>
    <row r="14" spans="2:8" ht="15">
      <c r="B14" s="6" t="s">
        <v>7</v>
      </c>
      <c r="C14" s="7">
        <v>2850</v>
      </c>
      <c r="D14" s="7">
        <v>600</v>
      </c>
      <c r="E14" s="7">
        <v>1800</v>
      </c>
      <c r="F14" s="34">
        <v>5500</v>
      </c>
      <c r="G14" s="34">
        <v>5000</v>
      </c>
      <c r="H14" s="7">
        <v>3800</v>
      </c>
    </row>
    <row r="15" spans="2:8" ht="15">
      <c r="B15" s="6" t="s">
        <v>8</v>
      </c>
      <c r="C15" s="7">
        <v>3200</v>
      </c>
      <c r="D15" s="7">
        <v>500</v>
      </c>
      <c r="E15" s="7">
        <v>1950</v>
      </c>
      <c r="F15" s="34">
        <v>5800</v>
      </c>
      <c r="G15" s="34">
        <v>5200</v>
      </c>
      <c r="H15" s="7">
        <v>4200</v>
      </c>
    </row>
    <row r="16" spans="2:8" ht="15">
      <c r="B16" s="6" t="s">
        <v>9</v>
      </c>
      <c r="C16" s="7">
        <v>3300</v>
      </c>
      <c r="D16" s="7">
        <v>800</v>
      </c>
      <c r="E16" s="7">
        <v>2000</v>
      </c>
      <c r="F16" s="34">
        <v>5900</v>
      </c>
      <c r="G16" s="34">
        <v>5100</v>
      </c>
      <c r="H16" s="7">
        <v>4700</v>
      </c>
    </row>
    <row r="17" spans="2:8" ht="15">
      <c r="B17" s="6" t="s">
        <v>10</v>
      </c>
      <c r="C17" s="7">
        <v>3400</v>
      </c>
      <c r="D17" s="7">
        <v>1000</v>
      </c>
      <c r="E17" s="7">
        <v>2100</v>
      </c>
      <c r="F17" s="34">
        <v>5100</v>
      </c>
      <c r="G17" s="34">
        <v>5200</v>
      </c>
      <c r="H17" s="7">
        <v>5700</v>
      </c>
    </row>
    <row r="18" spans="2:8" ht="15">
      <c r="B18" s="6" t="s">
        <v>11</v>
      </c>
      <c r="C18" s="34">
        <v>3600</v>
      </c>
      <c r="D18" s="34">
        <v>1200</v>
      </c>
      <c r="E18" s="34">
        <v>3200</v>
      </c>
      <c r="F18" s="34">
        <v>6000</v>
      </c>
      <c r="G18" s="34">
        <v>6300</v>
      </c>
      <c r="H18" s="34">
        <v>6000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499984740745262"/>
  </sheetPr>
  <dimension ref="B6:G163"/>
  <sheetViews>
    <sheetView workbookViewId="0">
      <selection activeCell="E16" sqref="E16"/>
    </sheetView>
  </sheetViews>
  <sheetFormatPr defaultRowHeight="12.75"/>
  <cols>
    <col min="2" max="2" width="26.85546875" customWidth="1"/>
    <col min="3" max="3" width="9.85546875" customWidth="1"/>
    <col min="4" max="4" width="10.28515625" customWidth="1"/>
    <col min="5" max="5" width="11.140625" customWidth="1"/>
    <col min="6" max="6" width="10.85546875" bestFit="1" customWidth="1"/>
    <col min="7" max="7" width="13.140625" customWidth="1"/>
  </cols>
  <sheetData>
    <row r="6" spans="2:7">
      <c r="B6" s="36" t="s">
        <v>21</v>
      </c>
      <c r="C6" s="36" t="s">
        <v>22</v>
      </c>
      <c r="D6" s="36" t="s">
        <v>23</v>
      </c>
      <c r="E6" s="36" t="s">
        <v>24</v>
      </c>
      <c r="F6" s="36" t="s">
        <v>200</v>
      </c>
      <c r="G6" s="36" t="s">
        <v>25</v>
      </c>
    </row>
    <row r="7" spans="2:7">
      <c r="B7" s="11">
        <v>44078</v>
      </c>
      <c r="C7" s="12" t="s">
        <v>26</v>
      </c>
      <c r="D7" s="13" t="s">
        <v>27</v>
      </c>
      <c r="E7" s="13" t="s">
        <v>28</v>
      </c>
      <c r="F7" s="13" t="s">
        <v>61</v>
      </c>
      <c r="G7" s="15">
        <v>750</v>
      </c>
    </row>
    <row r="8" spans="2:7">
      <c r="B8" s="11">
        <v>44078</v>
      </c>
      <c r="C8" s="12" t="s">
        <v>30</v>
      </c>
      <c r="D8" s="13" t="s">
        <v>29</v>
      </c>
      <c r="E8" s="13" t="s">
        <v>28</v>
      </c>
      <c r="F8" s="13" t="s">
        <v>62</v>
      </c>
      <c r="G8" s="15">
        <v>280</v>
      </c>
    </row>
    <row r="9" spans="2:7">
      <c r="B9" s="11">
        <v>44078</v>
      </c>
      <c r="C9" s="12" t="s">
        <v>30</v>
      </c>
      <c r="D9" s="13" t="s">
        <v>31</v>
      </c>
      <c r="E9" s="13" t="s">
        <v>28</v>
      </c>
      <c r="F9" s="13" t="s">
        <v>63</v>
      </c>
      <c r="G9" s="15">
        <v>1650</v>
      </c>
    </row>
    <row r="10" spans="2:7">
      <c r="B10" s="11">
        <v>44081</v>
      </c>
      <c r="C10" s="12" t="s">
        <v>26</v>
      </c>
      <c r="D10" s="13" t="s">
        <v>27</v>
      </c>
      <c r="E10" s="13" t="s">
        <v>32</v>
      </c>
      <c r="F10" s="13" t="s">
        <v>64</v>
      </c>
      <c r="G10" s="15">
        <v>2240</v>
      </c>
    </row>
    <row r="11" spans="2:7">
      <c r="B11" s="11">
        <v>44081</v>
      </c>
      <c r="C11" s="12" t="s">
        <v>33</v>
      </c>
      <c r="D11" s="13" t="s">
        <v>27</v>
      </c>
      <c r="E11" s="13" t="s">
        <v>32</v>
      </c>
      <c r="F11" s="13" t="s">
        <v>65</v>
      </c>
      <c r="G11" s="15">
        <v>10160</v>
      </c>
    </row>
    <row r="12" spans="2:7">
      <c r="B12" s="11">
        <v>44081</v>
      </c>
      <c r="C12" s="12" t="s">
        <v>30</v>
      </c>
      <c r="D12" s="13" t="s">
        <v>29</v>
      </c>
      <c r="E12" s="13" t="s">
        <v>28</v>
      </c>
      <c r="F12" s="13" t="s">
        <v>66</v>
      </c>
      <c r="G12" s="15">
        <v>302</v>
      </c>
    </row>
    <row r="13" spans="2:7">
      <c r="B13" s="11">
        <v>44081</v>
      </c>
      <c r="C13" s="12" t="s">
        <v>30</v>
      </c>
      <c r="D13" s="13" t="s">
        <v>27</v>
      </c>
      <c r="E13" s="13" t="s">
        <v>28</v>
      </c>
      <c r="F13" s="13" t="s">
        <v>67</v>
      </c>
      <c r="G13" s="15">
        <v>840</v>
      </c>
    </row>
    <row r="14" spans="2:7">
      <c r="B14" s="11">
        <v>44083</v>
      </c>
      <c r="C14" s="12" t="s">
        <v>26</v>
      </c>
      <c r="D14" s="13" t="s">
        <v>34</v>
      </c>
      <c r="E14" s="13" t="s">
        <v>32</v>
      </c>
      <c r="F14" s="13" t="s">
        <v>68</v>
      </c>
      <c r="G14" s="15">
        <v>6420</v>
      </c>
    </row>
    <row r="15" spans="2:7">
      <c r="B15" s="11">
        <v>44084</v>
      </c>
      <c r="C15" s="12" t="s">
        <v>33</v>
      </c>
      <c r="D15" s="13" t="s">
        <v>29</v>
      </c>
      <c r="E15" s="13" t="s">
        <v>28</v>
      </c>
      <c r="F15" s="13" t="s">
        <v>69</v>
      </c>
      <c r="G15" s="15">
        <v>2840</v>
      </c>
    </row>
    <row r="16" spans="2:7">
      <c r="B16" s="11">
        <v>44085</v>
      </c>
      <c r="C16" s="12" t="s">
        <v>26</v>
      </c>
      <c r="D16" s="13" t="s">
        <v>31</v>
      </c>
      <c r="E16" s="13" t="s">
        <v>28</v>
      </c>
      <c r="F16" s="13" t="s">
        <v>70</v>
      </c>
      <c r="G16" s="15">
        <v>1420</v>
      </c>
    </row>
    <row r="17" spans="2:7">
      <c r="B17" s="11">
        <v>44088</v>
      </c>
      <c r="C17" s="12" t="s">
        <v>26</v>
      </c>
      <c r="D17" s="13" t="s">
        <v>29</v>
      </c>
      <c r="E17" s="13" t="s">
        <v>28</v>
      </c>
      <c r="F17" s="13" t="s">
        <v>71</v>
      </c>
      <c r="G17" s="15">
        <v>210</v>
      </c>
    </row>
    <row r="18" spans="2:7">
      <c r="B18" s="11">
        <v>44088</v>
      </c>
      <c r="C18" s="12" t="s">
        <v>33</v>
      </c>
      <c r="D18" s="13" t="s">
        <v>27</v>
      </c>
      <c r="E18" s="13" t="s">
        <v>28</v>
      </c>
      <c r="F18" s="13" t="s">
        <v>72</v>
      </c>
      <c r="G18" s="15">
        <v>2900</v>
      </c>
    </row>
    <row r="19" spans="2:7">
      <c r="B19" s="11">
        <v>44088</v>
      </c>
      <c r="C19" s="12" t="s">
        <v>30</v>
      </c>
      <c r="D19" s="13" t="s">
        <v>31</v>
      </c>
      <c r="E19" s="13" t="s">
        <v>28</v>
      </c>
      <c r="F19" s="13" t="s">
        <v>73</v>
      </c>
      <c r="G19" s="15">
        <v>350</v>
      </c>
    </row>
    <row r="20" spans="2:7">
      <c r="B20" s="11">
        <v>44089</v>
      </c>
      <c r="C20" s="12" t="s">
        <v>35</v>
      </c>
      <c r="D20" s="13" t="s">
        <v>29</v>
      </c>
      <c r="E20" s="13" t="s">
        <v>28</v>
      </c>
      <c r="F20" s="13" t="s">
        <v>74</v>
      </c>
      <c r="G20" s="15">
        <v>1500</v>
      </c>
    </row>
    <row r="21" spans="2:7">
      <c r="B21" s="11">
        <v>44089</v>
      </c>
      <c r="C21" s="12" t="s">
        <v>30</v>
      </c>
      <c r="D21" s="13" t="s">
        <v>27</v>
      </c>
      <c r="E21" s="13" t="s">
        <v>32</v>
      </c>
      <c r="F21" s="13" t="s">
        <v>75</v>
      </c>
      <c r="G21" s="15">
        <v>5120</v>
      </c>
    </row>
    <row r="22" spans="2:7">
      <c r="B22" s="11">
        <v>44090</v>
      </c>
      <c r="C22" s="12" t="s">
        <v>26</v>
      </c>
      <c r="D22" s="13" t="s">
        <v>29</v>
      </c>
      <c r="E22" s="13" t="s">
        <v>28</v>
      </c>
      <c r="F22" s="13" t="s">
        <v>76</v>
      </c>
      <c r="G22" s="15">
        <v>1204</v>
      </c>
    </row>
    <row r="23" spans="2:7">
      <c r="B23" s="11">
        <v>44091</v>
      </c>
      <c r="C23" s="12" t="s">
        <v>33</v>
      </c>
      <c r="D23" s="13" t="s">
        <v>27</v>
      </c>
      <c r="E23" s="13" t="s">
        <v>32</v>
      </c>
      <c r="F23" s="13" t="s">
        <v>77</v>
      </c>
      <c r="G23" s="15">
        <v>3400</v>
      </c>
    </row>
    <row r="24" spans="2:7">
      <c r="B24" s="11">
        <v>44092</v>
      </c>
      <c r="C24" s="12" t="s">
        <v>30</v>
      </c>
      <c r="D24" s="13" t="s">
        <v>31</v>
      </c>
      <c r="E24" s="13" t="s">
        <v>28</v>
      </c>
      <c r="F24" s="13" t="s">
        <v>78</v>
      </c>
      <c r="G24" s="15">
        <v>3540</v>
      </c>
    </row>
    <row r="25" spans="2:7">
      <c r="B25" s="11">
        <v>44095</v>
      </c>
      <c r="C25" s="12" t="s">
        <v>35</v>
      </c>
      <c r="D25" s="13" t="s">
        <v>29</v>
      </c>
      <c r="E25" s="13" t="s">
        <v>28</v>
      </c>
      <c r="F25" s="13" t="s">
        <v>79</v>
      </c>
      <c r="G25" s="15">
        <v>1504</v>
      </c>
    </row>
    <row r="26" spans="2:7">
      <c r="B26" s="11">
        <v>44095</v>
      </c>
      <c r="C26" s="12" t="s">
        <v>30</v>
      </c>
      <c r="D26" s="13" t="s">
        <v>34</v>
      </c>
      <c r="E26" s="13" t="s">
        <v>28</v>
      </c>
      <c r="F26" s="13" t="s">
        <v>80</v>
      </c>
      <c r="G26" s="15">
        <v>330</v>
      </c>
    </row>
    <row r="27" spans="2:7">
      <c r="B27" s="11">
        <v>44096</v>
      </c>
      <c r="C27" s="12" t="s">
        <v>26</v>
      </c>
      <c r="D27" s="13" t="s">
        <v>31</v>
      </c>
      <c r="E27" s="13" t="s">
        <v>32</v>
      </c>
      <c r="F27" s="13" t="s">
        <v>81</v>
      </c>
      <c r="G27" s="15">
        <v>6240</v>
      </c>
    </row>
    <row r="28" spans="2:7">
      <c r="B28" s="11">
        <v>44097</v>
      </c>
      <c r="C28" s="12" t="s">
        <v>26</v>
      </c>
      <c r="D28" s="13" t="s">
        <v>29</v>
      </c>
      <c r="E28" s="13" t="s">
        <v>28</v>
      </c>
      <c r="F28" s="13" t="s">
        <v>82</v>
      </c>
      <c r="G28" s="15">
        <v>1260</v>
      </c>
    </row>
    <row r="29" spans="2:7">
      <c r="B29" s="11">
        <v>44097</v>
      </c>
      <c r="C29" s="12" t="s">
        <v>33</v>
      </c>
      <c r="D29" s="13" t="s">
        <v>31</v>
      </c>
      <c r="E29" s="13" t="s">
        <v>32</v>
      </c>
      <c r="F29" s="13" t="s">
        <v>83</v>
      </c>
      <c r="G29" s="15">
        <v>4800</v>
      </c>
    </row>
    <row r="30" spans="2:7">
      <c r="B30" s="11">
        <v>44097</v>
      </c>
      <c r="C30" s="12" t="s">
        <v>30</v>
      </c>
      <c r="D30" s="13" t="s">
        <v>29</v>
      </c>
      <c r="E30" s="13" t="s">
        <v>28</v>
      </c>
      <c r="F30" s="13" t="s">
        <v>84</v>
      </c>
      <c r="G30" s="15">
        <v>1520</v>
      </c>
    </row>
    <row r="31" spans="2:7">
      <c r="B31" s="11">
        <v>44098</v>
      </c>
      <c r="C31" s="12" t="s">
        <v>35</v>
      </c>
      <c r="D31" s="13" t="s">
        <v>27</v>
      </c>
      <c r="E31" s="13" t="s">
        <v>28</v>
      </c>
      <c r="F31" s="13" t="s">
        <v>85</v>
      </c>
      <c r="G31" s="15">
        <v>985</v>
      </c>
    </row>
    <row r="32" spans="2:7">
      <c r="B32" s="11">
        <v>44098</v>
      </c>
      <c r="C32" s="12" t="s">
        <v>33</v>
      </c>
      <c r="D32" s="13" t="s">
        <v>29</v>
      </c>
      <c r="E32" s="13" t="s">
        <v>32</v>
      </c>
      <c r="F32" s="13" t="s">
        <v>86</v>
      </c>
      <c r="G32" s="15">
        <v>1680</v>
      </c>
    </row>
    <row r="33" spans="2:7">
      <c r="B33" s="11">
        <v>44098</v>
      </c>
      <c r="C33" s="12" t="s">
        <v>30</v>
      </c>
      <c r="D33" s="13" t="s">
        <v>29</v>
      </c>
      <c r="E33" s="13" t="s">
        <v>28</v>
      </c>
      <c r="F33" s="13" t="s">
        <v>87</v>
      </c>
      <c r="G33" s="15">
        <v>1200</v>
      </c>
    </row>
    <row r="34" spans="2:7">
      <c r="B34" s="11">
        <v>44099</v>
      </c>
      <c r="C34" s="12" t="s">
        <v>26</v>
      </c>
      <c r="D34" s="13" t="s">
        <v>27</v>
      </c>
      <c r="E34" s="13" t="s">
        <v>28</v>
      </c>
      <c r="F34" s="13" t="s">
        <v>88</v>
      </c>
      <c r="G34" s="15">
        <v>750</v>
      </c>
    </row>
    <row r="35" spans="2:7">
      <c r="B35" s="11">
        <v>44099</v>
      </c>
      <c r="C35" s="12" t="s">
        <v>35</v>
      </c>
      <c r="D35" s="13" t="s">
        <v>29</v>
      </c>
      <c r="E35" s="13" t="s">
        <v>28</v>
      </c>
      <c r="F35" s="13" t="s">
        <v>89</v>
      </c>
      <c r="G35" s="15">
        <v>280</v>
      </c>
    </row>
    <row r="36" spans="2:7">
      <c r="B36" s="11">
        <v>44099</v>
      </c>
      <c r="C36" s="12" t="s">
        <v>33</v>
      </c>
      <c r="D36" s="13" t="s">
        <v>27</v>
      </c>
      <c r="E36" s="13" t="s">
        <v>32</v>
      </c>
      <c r="F36" s="13" t="s">
        <v>90</v>
      </c>
      <c r="G36" s="15">
        <v>10160</v>
      </c>
    </row>
    <row r="37" spans="2:7">
      <c r="B37" s="11">
        <v>44099</v>
      </c>
      <c r="C37" s="12" t="s">
        <v>30</v>
      </c>
      <c r="D37" s="13" t="s">
        <v>31</v>
      </c>
      <c r="E37" s="13" t="s">
        <v>28</v>
      </c>
      <c r="F37" s="13" t="s">
        <v>91</v>
      </c>
      <c r="G37" s="15">
        <v>1650</v>
      </c>
    </row>
    <row r="38" spans="2:7">
      <c r="B38" s="11">
        <v>44100</v>
      </c>
      <c r="C38" s="12" t="s">
        <v>30</v>
      </c>
      <c r="D38" s="13" t="s">
        <v>29</v>
      </c>
      <c r="E38" s="13" t="s">
        <v>28</v>
      </c>
      <c r="F38" s="13" t="s">
        <v>92</v>
      </c>
      <c r="G38" s="15">
        <v>302</v>
      </c>
    </row>
    <row r="39" spans="2:7">
      <c r="B39" s="11">
        <v>44102</v>
      </c>
      <c r="C39" s="12" t="s">
        <v>26</v>
      </c>
      <c r="D39" s="13" t="s">
        <v>27</v>
      </c>
      <c r="E39" s="13" t="s">
        <v>32</v>
      </c>
      <c r="F39" s="13" t="s">
        <v>93</v>
      </c>
      <c r="G39" s="15">
        <v>2240</v>
      </c>
    </row>
    <row r="40" spans="2:7">
      <c r="B40" s="11">
        <v>44102</v>
      </c>
      <c r="C40" s="12" t="s">
        <v>26</v>
      </c>
      <c r="D40" s="13" t="s">
        <v>34</v>
      </c>
      <c r="E40" s="13" t="s">
        <v>32</v>
      </c>
      <c r="F40" s="13" t="s">
        <v>94</v>
      </c>
      <c r="G40" s="15">
        <v>6420</v>
      </c>
    </row>
    <row r="41" spans="2:7">
      <c r="B41" s="11">
        <v>44102</v>
      </c>
      <c r="C41" s="12" t="s">
        <v>30</v>
      </c>
      <c r="D41" s="13" t="s">
        <v>27</v>
      </c>
      <c r="E41" s="13" t="s">
        <v>28</v>
      </c>
      <c r="F41" s="13" t="s">
        <v>95</v>
      </c>
      <c r="G41" s="15">
        <v>840</v>
      </c>
    </row>
    <row r="42" spans="2:7">
      <c r="B42" s="11">
        <v>44103</v>
      </c>
      <c r="C42" s="12" t="s">
        <v>26</v>
      </c>
      <c r="D42" s="13" t="s">
        <v>31</v>
      </c>
      <c r="E42" s="13" t="s">
        <v>28</v>
      </c>
      <c r="F42" s="13" t="s">
        <v>96</v>
      </c>
      <c r="G42" s="15">
        <v>1420</v>
      </c>
    </row>
    <row r="43" spans="2:7">
      <c r="B43" s="11">
        <v>44103</v>
      </c>
      <c r="C43" s="12" t="s">
        <v>33</v>
      </c>
      <c r="D43" s="13" t="s">
        <v>29</v>
      </c>
      <c r="E43" s="13" t="s">
        <v>28</v>
      </c>
      <c r="F43" s="13" t="s">
        <v>97</v>
      </c>
      <c r="G43" s="15">
        <v>2840</v>
      </c>
    </row>
    <row r="44" spans="2:7">
      <c r="B44" s="11">
        <v>44103</v>
      </c>
      <c r="C44" s="12" t="s">
        <v>30</v>
      </c>
      <c r="D44" s="13" t="s">
        <v>31</v>
      </c>
      <c r="E44" s="13" t="s">
        <v>28</v>
      </c>
      <c r="F44" s="13" t="s">
        <v>98</v>
      </c>
      <c r="G44" s="15">
        <v>350</v>
      </c>
    </row>
    <row r="45" spans="2:7">
      <c r="B45" s="11">
        <v>44104</v>
      </c>
      <c r="C45" s="12" t="s">
        <v>26</v>
      </c>
      <c r="D45" s="13" t="s">
        <v>29</v>
      </c>
      <c r="E45" s="13" t="s">
        <v>28</v>
      </c>
      <c r="F45" s="13" t="s">
        <v>99</v>
      </c>
      <c r="G45" s="15">
        <v>440</v>
      </c>
    </row>
    <row r="46" spans="2:7">
      <c r="B46" s="11">
        <v>44104</v>
      </c>
      <c r="C46" s="12" t="s">
        <v>35</v>
      </c>
      <c r="D46" s="13" t="s">
        <v>29</v>
      </c>
      <c r="E46" s="13" t="s">
        <v>28</v>
      </c>
      <c r="F46" s="13" t="s">
        <v>100</v>
      </c>
      <c r="G46" s="15">
        <v>1500</v>
      </c>
    </row>
    <row r="47" spans="2:7">
      <c r="B47" s="11">
        <v>44104</v>
      </c>
      <c r="C47" s="12" t="s">
        <v>33</v>
      </c>
      <c r="D47" s="13" t="s">
        <v>27</v>
      </c>
      <c r="E47" s="13" t="s">
        <v>28</v>
      </c>
      <c r="F47" s="13" t="s">
        <v>101</v>
      </c>
      <c r="G47" s="15">
        <v>2900</v>
      </c>
    </row>
    <row r="48" spans="2:7">
      <c r="B48" s="11">
        <v>44104</v>
      </c>
      <c r="C48" s="12" t="s">
        <v>30</v>
      </c>
      <c r="D48" s="13" t="s">
        <v>27</v>
      </c>
      <c r="E48" s="13" t="s">
        <v>32</v>
      </c>
      <c r="F48" s="13" t="s">
        <v>102</v>
      </c>
      <c r="G48" s="15">
        <v>5120</v>
      </c>
    </row>
    <row r="49" spans="2:7">
      <c r="B49" s="11">
        <v>44105</v>
      </c>
      <c r="C49" s="12" t="s">
        <v>26</v>
      </c>
      <c r="D49" s="13" t="s">
        <v>29</v>
      </c>
      <c r="E49" s="13" t="s">
        <v>28</v>
      </c>
      <c r="F49" s="13" t="s">
        <v>103</v>
      </c>
      <c r="G49" s="15">
        <v>1204</v>
      </c>
    </row>
    <row r="50" spans="2:7">
      <c r="B50" s="11">
        <v>44105</v>
      </c>
      <c r="C50" s="12" t="s">
        <v>33</v>
      </c>
      <c r="D50" s="13" t="s">
        <v>27</v>
      </c>
      <c r="E50" s="13" t="s">
        <v>32</v>
      </c>
      <c r="F50" s="13" t="s">
        <v>104</v>
      </c>
      <c r="G50" s="15">
        <v>3400</v>
      </c>
    </row>
    <row r="51" spans="2:7">
      <c r="B51" s="11">
        <v>44105</v>
      </c>
      <c r="C51" s="12" t="s">
        <v>30</v>
      </c>
      <c r="D51" s="13" t="s">
        <v>31</v>
      </c>
      <c r="E51" s="13" t="s">
        <v>28</v>
      </c>
      <c r="F51" s="13" t="s">
        <v>105</v>
      </c>
      <c r="G51" s="15">
        <v>3540</v>
      </c>
    </row>
    <row r="52" spans="2:7">
      <c r="B52" s="11">
        <v>44106</v>
      </c>
      <c r="C52" s="12" t="s">
        <v>26</v>
      </c>
      <c r="D52" s="13" t="s">
        <v>31</v>
      </c>
      <c r="E52" s="13" t="s">
        <v>32</v>
      </c>
      <c r="F52" s="13" t="s">
        <v>106</v>
      </c>
      <c r="G52" s="15">
        <v>6240</v>
      </c>
    </row>
    <row r="53" spans="2:7">
      <c r="B53" s="11">
        <v>44106</v>
      </c>
      <c r="C53" s="12" t="s">
        <v>35</v>
      </c>
      <c r="D53" s="13" t="s">
        <v>29</v>
      </c>
      <c r="E53" s="13" t="s">
        <v>28</v>
      </c>
      <c r="F53" s="13" t="s">
        <v>107</v>
      </c>
      <c r="G53" s="15">
        <v>1504</v>
      </c>
    </row>
    <row r="54" spans="2:7">
      <c r="B54" s="11">
        <v>44106</v>
      </c>
      <c r="C54" s="12" t="s">
        <v>33</v>
      </c>
      <c r="D54" s="13" t="s">
        <v>31</v>
      </c>
      <c r="E54" s="13" t="s">
        <v>28</v>
      </c>
      <c r="F54" s="13" t="s">
        <v>108</v>
      </c>
      <c r="G54" s="15">
        <v>840</v>
      </c>
    </row>
    <row r="55" spans="2:7">
      <c r="B55" s="11">
        <v>44106</v>
      </c>
      <c r="C55" s="12" t="s">
        <v>30</v>
      </c>
      <c r="D55" s="13" t="s">
        <v>34</v>
      </c>
      <c r="E55" s="13" t="s">
        <v>28</v>
      </c>
      <c r="F55" s="13" t="s">
        <v>109</v>
      </c>
      <c r="G55" s="15">
        <v>210</v>
      </c>
    </row>
    <row r="56" spans="2:7">
      <c r="B56" s="11">
        <v>44107</v>
      </c>
      <c r="C56" s="12" t="s">
        <v>26</v>
      </c>
      <c r="D56" s="13" t="s">
        <v>27</v>
      </c>
      <c r="E56" s="13" t="s">
        <v>28</v>
      </c>
      <c r="F56" s="13" t="s">
        <v>110</v>
      </c>
      <c r="G56" s="15">
        <v>1390</v>
      </c>
    </row>
    <row r="57" spans="2:7">
      <c r="B57" s="11">
        <v>44107</v>
      </c>
      <c r="C57" s="12" t="s">
        <v>30</v>
      </c>
      <c r="D57" s="13" t="s">
        <v>29</v>
      </c>
      <c r="E57" s="13" t="s">
        <v>28</v>
      </c>
      <c r="F57" s="13" t="s">
        <v>111</v>
      </c>
      <c r="G57" s="15">
        <v>490</v>
      </c>
    </row>
    <row r="58" spans="2:7">
      <c r="B58" s="11">
        <v>44109</v>
      </c>
      <c r="C58" s="12" t="s">
        <v>26</v>
      </c>
      <c r="D58" s="13" t="s">
        <v>29</v>
      </c>
      <c r="E58" s="13" t="s">
        <v>32</v>
      </c>
      <c r="F58" s="13" t="s">
        <v>112</v>
      </c>
      <c r="G58" s="15">
        <v>11360</v>
      </c>
    </row>
    <row r="59" spans="2:7">
      <c r="B59" s="11">
        <v>44109</v>
      </c>
      <c r="C59" s="12" t="s">
        <v>26</v>
      </c>
      <c r="D59" s="13" t="s">
        <v>29</v>
      </c>
      <c r="E59" s="13" t="s">
        <v>32</v>
      </c>
      <c r="F59" s="13" t="s">
        <v>112</v>
      </c>
      <c r="G59" s="15">
        <v>3440</v>
      </c>
    </row>
    <row r="60" spans="2:7">
      <c r="B60" s="11">
        <v>44109</v>
      </c>
      <c r="C60" s="12" t="s">
        <v>33</v>
      </c>
      <c r="D60" s="13" t="s">
        <v>34</v>
      </c>
      <c r="E60" s="13" t="s">
        <v>28</v>
      </c>
      <c r="F60" s="13" t="s">
        <v>113</v>
      </c>
      <c r="G60" s="15">
        <v>750</v>
      </c>
    </row>
    <row r="61" spans="2:7">
      <c r="B61" s="11">
        <v>44109</v>
      </c>
      <c r="C61" s="12" t="s">
        <v>30</v>
      </c>
      <c r="D61" s="13" t="s">
        <v>27</v>
      </c>
      <c r="E61" s="13" t="s">
        <v>28</v>
      </c>
      <c r="F61" s="13" t="s">
        <v>114</v>
      </c>
      <c r="G61" s="15">
        <v>2540</v>
      </c>
    </row>
    <row r="62" spans="2:7">
      <c r="B62" s="11">
        <v>44109</v>
      </c>
      <c r="C62" s="12" t="s">
        <v>30</v>
      </c>
      <c r="D62" s="13" t="s">
        <v>27</v>
      </c>
      <c r="E62" s="13" t="s">
        <v>28</v>
      </c>
      <c r="F62" s="13" t="s">
        <v>114</v>
      </c>
      <c r="G62" s="15">
        <v>920</v>
      </c>
    </row>
    <row r="63" spans="2:7">
      <c r="B63" s="11">
        <v>44110</v>
      </c>
      <c r="C63" s="12" t="s">
        <v>26</v>
      </c>
      <c r="D63" s="13" t="s">
        <v>27</v>
      </c>
      <c r="E63" s="13" t="s">
        <v>32</v>
      </c>
      <c r="F63" s="13" t="s">
        <v>115</v>
      </c>
      <c r="G63" s="15">
        <v>10160</v>
      </c>
    </row>
    <row r="64" spans="2:7">
      <c r="B64" s="11">
        <v>44110</v>
      </c>
      <c r="C64" s="12" t="s">
        <v>26</v>
      </c>
      <c r="D64" s="13" t="s">
        <v>31</v>
      </c>
      <c r="E64" s="13" t="s">
        <v>28</v>
      </c>
      <c r="F64" s="13" t="s">
        <v>116</v>
      </c>
      <c r="G64" s="15">
        <v>1580</v>
      </c>
    </row>
    <row r="65" spans="2:7">
      <c r="B65" s="11">
        <v>44110</v>
      </c>
      <c r="C65" s="12" t="s">
        <v>35</v>
      </c>
      <c r="D65" s="13" t="s">
        <v>27</v>
      </c>
      <c r="E65" s="13" t="s">
        <v>28</v>
      </c>
      <c r="F65" s="13" t="s">
        <v>117</v>
      </c>
      <c r="G65" s="15">
        <v>2548</v>
      </c>
    </row>
    <row r="66" spans="2:7">
      <c r="B66" s="11">
        <v>44110</v>
      </c>
      <c r="C66" s="12" t="s">
        <v>33</v>
      </c>
      <c r="D66" s="13" t="s">
        <v>29</v>
      </c>
      <c r="E66" s="13" t="s">
        <v>28</v>
      </c>
      <c r="F66" s="13" t="s">
        <v>118</v>
      </c>
      <c r="G66" s="15">
        <v>2555</v>
      </c>
    </row>
    <row r="67" spans="2:7">
      <c r="B67" s="11">
        <v>44110</v>
      </c>
      <c r="C67" s="12" t="s">
        <v>30</v>
      </c>
      <c r="D67" s="13" t="s">
        <v>29</v>
      </c>
      <c r="E67" s="13" t="s">
        <v>28</v>
      </c>
      <c r="F67" s="13" t="s">
        <v>119</v>
      </c>
      <c r="G67" s="15">
        <v>1560</v>
      </c>
    </row>
    <row r="68" spans="2:7">
      <c r="B68" s="11">
        <v>44111</v>
      </c>
      <c r="C68" s="12" t="s">
        <v>26</v>
      </c>
      <c r="D68" s="13" t="s">
        <v>27</v>
      </c>
      <c r="E68" s="13" t="s">
        <v>32</v>
      </c>
      <c r="F68" s="13" t="s">
        <v>120</v>
      </c>
      <c r="G68" s="15">
        <v>7400</v>
      </c>
    </row>
    <row r="69" spans="2:7">
      <c r="B69" s="11">
        <v>44111</v>
      </c>
      <c r="C69" s="12" t="s">
        <v>26</v>
      </c>
      <c r="D69" s="13" t="s">
        <v>31</v>
      </c>
      <c r="E69" s="13" t="s">
        <v>32</v>
      </c>
      <c r="F69" s="13" t="s">
        <v>121</v>
      </c>
      <c r="G69" s="15">
        <v>5800</v>
      </c>
    </row>
    <row r="70" spans="2:7">
      <c r="B70" s="11">
        <v>44111</v>
      </c>
      <c r="C70" s="12" t="s">
        <v>33</v>
      </c>
      <c r="D70" s="13" t="s">
        <v>29</v>
      </c>
      <c r="E70" s="13" t="s">
        <v>28</v>
      </c>
      <c r="F70" s="13" t="s">
        <v>122</v>
      </c>
      <c r="G70" s="15">
        <v>1500</v>
      </c>
    </row>
    <row r="71" spans="2:7">
      <c r="B71" s="11">
        <v>44111</v>
      </c>
      <c r="C71" s="12" t="s">
        <v>30</v>
      </c>
      <c r="D71" s="13" t="s">
        <v>34</v>
      </c>
      <c r="E71" s="13" t="s">
        <v>28</v>
      </c>
      <c r="F71" s="13" t="s">
        <v>123</v>
      </c>
      <c r="G71" s="15">
        <v>460</v>
      </c>
    </row>
    <row r="72" spans="2:7">
      <c r="B72" s="11">
        <v>44111</v>
      </c>
      <c r="C72" s="12" t="s">
        <v>30</v>
      </c>
      <c r="D72" s="13" t="s">
        <v>29</v>
      </c>
      <c r="E72" s="13" t="s">
        <v>28</v>
      </c>
      <c r="F72" s="13" t="s">
        <v>124</v>
      </c>
      <c r="G72" s="15">
        <v>700</v>
      </c>
    </row>
    <row r="73" spans="2:7">
      <c r="B73" s="11">
        <v>44113</v>
      </c>
      <c r="C73" s="14" t="s">
        <v>35</v>
      </c>
      <c r="D73" s="13" t="s">
        <v>31</v>
      </c>
      <c r="E73" s="13" t="s">
        <v>32</v>
      </c>
      <c r="F73" s="13" t="s">
        <v>125</v>
      </c>
      <c r="G73" s="15">
        <v>8480</v>
      </c>
    </row>
    <row r="74" spans="2:7">
      <c r="B74" s="11">
        <v>44113</v>
      </c>
      <c r="C74" s="12" t="s">
        <v>30</v>
      </c>
      <c r="D74" s="13" t="s">
        <v>31</v>
      </c>
      <c r="E74" s="13" t="s">
        <v>28</v>
      </c>
      <c r="F74" s="13" t="s">
        <v>126</v>
      </c>
      <c r="G74" s="15">
        <v>2800</v>
      </c>
    </row>
    <row r="75" spans="2:7">
      <c r="B75" s="11">
        <v>44113</v>
      </c>
      <c r="C75" s="12" t="s">
        <v>30</v>
      </c>
      <c r="D75" s="13" t="s">
        <v>31</v>
      </c>
      <c r="E75" s="13" t="s">
        <v>28</v>
      </c>
      <c r="F75" s="13" t="s">
        <v>126</v>
      </c>
      <c r="G75" s="15">
        <v>4560</v>
      </c>
    </row>
    <row r="76" spans="2:7">
      <c r="B76" s="11">
        <v>44113</v>
      </c>
      <c r="C76" s="12" t="s">
        <v>30</v>
      </c>
      <c r="D76" s="13" t="s">
        <v>29</v>
      </c>
      <c r="E76" s="13" t="s">
        <v>28</v>
      </c>
      <c r="F76" s="13" t="s">
        <v>127</v>
      </c>
      <c r="G76" s="15">
        <v>1590</v>
      </c>
    </row>
    <row r="77" spans="2:7">
      <c r="B77" s="11">
        <v>44113</v>
      </c>
      <c r="C77" s="12" t="s">
        <v>26</v>
      </c>
      <c r="D77" s="13" t="s">
        <v>29</v>
      </c>
      <c r="E77" s="13" t="s">
        <v>28</v>
      </c>
      <c r="F77" s="13" t="s">
        <v>128</v>
      </c>
      <c r="G77" s="15">
        <v>2500</v>
      </c>
    </row>
    <row r="78" spans="2:7">
      <c r="B78" s="11">
        <v>44113</v>
      </c>
      <c r="C78" s="12" t="s">
        <v>33</v>
      </c>
      <c r="D78" s="13" t="s">
        <v>31</v>
      </c>
      <c r="E78" s="13" t="s">
        <v>28</v>
      </c>
      <c r="F78" s="13" t="s">
        <v>129</v>
      </c>
      <c r="G78" s="15">
        <v>2555</v>
      </c>
    </row>
    <row r="79" spans="2:7">
      <c r="B79" s="11">
        <v>44113</v>
      </c>
      <c r="C79" s="12" t="s">
        <v>30</v>
      </c>
      <c r="D79" s="13" t="s">
        <v>29</v>
      </c>
      <c r="E79" s="13" t="s">
        <v>28</v>
      </c>
      <c r="F79" s="13" t="s">
        <v>127</v>
      </c>
      <c r="G79" s="15">
        <v>1220</v>
      </c>
    </row>
    <row r="80" spans="2:7">
      <c r="B80" s="11">
        <v>44116</v>
      </c>
      <c r="C80" s="12" t="s">
        <v>26</v>
      </c>
      <c r="D80" s="13" t="s">
        <v>27</v>
      </c>
      <c r="E80" s="13" t="s">
        <v>28</v>
      </c>
      <c r="F80" s="13" t="s">
        <v>130</v>
      </c>
      <c r="G80" s="15">
        <v>1580</v>
      </c>
    </row>
    <row r="81" spans="2:7">
      <c r="B81" s="11">
        <v>44116</v>
      </c>
      <c r="C81" s="12" t="s">
        <v>30</v>
      </c>
      <c r="D81" s="13" t="s">
        <v>34</v>
      </c>
      <c r="E81" s="13" t="s">
        <v>32</v>
      </c>
      <c r="F81" s="13" t="s">
        <v>131</v>
      </c>
      <c r="G81" s="15">
        <v>10192</v>
      </c>
    </row>
    <row r="82" spans="2:7">
      <c r="B82" s="11">
        <v>44116</v>
      </c>
      <c r="C82" s="12" t="s">
        <v>30</v>
      </c>
      <c r="D82" s="13" t="s">
        <v>27</v>
      </c>
      <c r="E82" s="13" t="s">
        <v>28</v>
      </c>
      <c r="F82" s="13" t="s">
        <v>132</v>
      </c>
      <c r="G82" s="15">
        <v>460</v>
      </c>
    </row>
    <row r="83" spans="2:7">
      <c r="B83" s="11">
        <v>44117</v>
      </c>
      <c r="C83" s="12" t="s">
        <v>35</v>
      </c>
      <c r="D83" s="13" t="s">
        <v>27</v>
      </c>
      <c r="E83" s="13" t="s">
        <v>32</v>
      </c>
      <c r="F83" s="13" t="s">
        <v>133</v>
      </c>
      <c r="G83" s="15">
        <v>5844</v>
      </c>
    </row>
    <row r="84" spans="2:7">
      <c r="B84" s="11">
        <v>44117</v>
      </c>
      <c r="C84" s="12" t="s">
        <v>33</v>
      </c>
      <c r="D84" s="13" t="s">
        <v>29</v>
      </c>
      <c r="E84" s="13" t="s">
        <v>32</v>
      </c>
      <c r="F84" s="13" t="s">
        <v>134</v>
      </c>
      <c r="G84" s="15">
        <v>6000</v>
      </c>
    </row>
    <row r="85" spans="2:7">
      <c r="B85" s="11">
        <v>44117</v>
      </c>
      <c r="C85" s="12" t="s">
        <v>30</v>
      </c>
      <c r="D85" s="13" t="s">
        <v>29</v>
      </c>
      <c r="E85" s="13" t="s">
        <v>28</v>
      </c>
      <c r="F85" s="13" t="s">
        <v>135</v>
      </c>
      <c r="G85" s="15">
        <v>700</v>
      </c>
    </row>
    <row r="86" spans="2:7">
      <c r="B86" s="11">
        <v>44118</v>
      </c>
      <c r="C86" s="12" t="s">
        <v>26</v>
      </c>
      <c r="D86" s="13" t="s">
        <v>31</v>
      </c>
      <c r="E86" s="13" t="s">
        <v>28</v>
      </c>
      <c r="F86" s="13" t="s">
        <v>136</v>
      </c>
      <c r="G86" s="15">
        <v>550</v>
      </c>
    </row>
    <row r="87" spans="2:7">
      <c r="B87" s="11">
        <v>44118</v>
      </c>
      <c r="C87" s="12" t="s">
        <v>30</v>
      </c>
      <c r="D87" s="13" t="s">
        <v>27</v>
      </c>
      <c r="E87" s="13" t="s">
        <v>28</v>
      </c>
      <c r="F87" s="13" t="s">
        <v>137</v>
      </c>
      <c r="G87" s="15">
        <v>2800</v>
      </c>
    </row>
    <row r="88" spans="2:7">
      <c r="B88" s="11">
        <v>44119</v>
      </c>
      <c r="C88" s="12" t="s">
        <v>35</v>
      </c>
      <c r="D88" s="13" t="s">
        <v>31</v>
      </c>
      <c r="E88" s="13" t="s">
        <v>28</v>
      </c>
      <c r="F88" s="13" t="s">
        <v>138</v>
      </c>
      <c r="G88" s="15">
        <v>1590</v>
      </c>
    </row>
    <row r="89" spans="2:7">
      <c r="B89" s="11">
        <v>44119</v>
      </c>
      <c r="C89" s="12" t="s">
        <v>30</v>
      </c>
      <c r="D89" s="13" t="s">
        <v>29</v>
      </c>
      <c r="E89" s="13" t="s">
        <v>28</v>
      </c>
      <c r="F89" s="13" t="s">
        <v>139</v>
      </c>
      <c r="G89" s="15">
        <v>2800</v>
      </c>
    </row>
    <row r="90" spans="2:7">
      <c r="B90" s="11">
        <v>44119</v>
      </c>
      <c r="C90" s="12" t="s">
        <v>30</v>
      </c>
      <c r="D90" s="13" t="s">
        <v>31</v>
      </c>
      <c r="E90" s="13" t="s">
        <v>28</v>
      </c>
      <c r="F90" s="13" t="s">
        <v>73</v>
      </c>
      <c r="G90" s="15">
        <v>1590</v>
      </c>
    </row>
    <row r="91" spans="2:7">
      <c r="B91" s="11">
        <v>44120</v>
      </c>
      <c r="C91" s="14" t="s">
        <v>26</v>
      </c>
      <c r="D91" s="13" t="s">
        <v>31</v>
      </c>
      <c r="E91" s="13" t="s">
        <v>32</v>
      </c>
      <c r="F91" s="13" t="s">
        <v>140</v>
      </c>
      <c r="G91" s="15">
        <v>8000</v>
      </c>
    </row>
    <row r="92" spans="2:7">
      <c r="B92" s="11">
        <v>44120</v>
      </c>
      <c r="C92" s="14" t="s">
        <v>35</v>
      </c>
      <c r="D92" s="13" t="s">
        <v>31</v>
      </c>
      <c r="E92" s="13" t="s">
        <v>32</v>
      </c>
      <c r="F92" s="13" t="s">
        <v>141</v>
      </c>
      <c r="G92" s="15">
        <v>8800</v>
      </c>
    </row>
    <row r="93" spans="2:7">
      <c r="B93" s="11">
        <v>44120</v>
      </c>
      <c r="C93" s="12" t="s">
        <v>33</v>
      </c>
      <c r="D93" s="13" t="s">
        <v>29</v>
      </c>
      <c r="E93" s="13" t="s">
        <v>28</v>
      </c>
      <c r="F93" s="13" t="s">
        <v>142</v>
      </c>
      <c r="G93" s="15">
        <v>2500</v>
      </c>
    </row>
    <row r="94" spans="2:7">
      <c r="B94" s="11">
        <v>44120</v>
      </c>
      <c r="C94" s="12" t="s">
        <v>30</v>
      </c>
      <c r="D94" s="13" t="s">
        <v>29</v>
      </c>
      <c r="E94" s="13" t="s">
        <v>28</v>
      </c>
      <c r="F94" s="13" t="s">
        <v>143</v>
      </c>
      <c r="G94" s="15">
        <v>1220</v>
      </c>
    </row>
    <row r="95" spans="2:7">
      <c r="B95" s="11">
        <v>44123</v>
      </c>
      <c r="C95" s="12" t="s">
        <v>26</v>
      </c>
      <c r="D95" s="13" t="s">
        <v>31</v>
      </c>
      <c r="E95" s="13" t="s">
        <v>32</v>
      </c>
      <c r="F95" s="13" t="s">
        <v>144</v>
      </c>
      <c r="G95" s="15">
        <v>5800</v>
      </c>
    </row>
    <row r="96" spans="2:7">
      <c r="B96" s="11">
        <v>44123</v>
      </c>
      <c r="C96" s="12" t="s">
        <v>33</v>
      </c>
      <c r="D96" s="13" t="s">
        <v>29</v>
      </c>
      <c r="E96" s="13" t="s">
        <v>28</v>
      </c>
      <c r="F96" s="13" t="s">
        <v>145</v>
      </c>
      <c r="G96" s="15">
        <v>1500</v>
      </c>
    </row>
    <row r="97" spans="2:7">
      <c r="B97" s="11">
        <v>44123</v>
      </c>
      <c r="C97" s="12" t="s">
        <v>30</v>
      </c>
      <c r="D97" s="13" t="s">
        <v>27</v>
      </c>
      <c r="E97" s="13" t="s">
        <v>28</v>
      </c>
      <c r="F97" s="13" t="s">
        <v>146</v>
      </c>
      <c r="G97" s="15">
        <v>9500</v>
      </c>
    </row>
    <row r="98" spans="2:7">
      <c r="B98" s="11">
        <v>44124</v>
      </c>
      <c r="C98" s="12" t="s">
        <v>30</v>
      </c>
      <c r="D98" s="13" t="s">
        <v>29</v>
      </c>
      <c r="E98" s="13" t="s">
        <v>28</v>
      </c>
      <c r="F98" s="13" t="s">
        <v>147</v>
      </c>
      <c r="G98" s="15">
        <v>3200</v>
      </c>
    </row>
    <row r="99" spans="2:7">
      <c r="B99" s="11">
        <v>44125</v>
      </c>
      <c r="C99" s="12" t="s">
        <v>30</v>
      </c>
      <c r="D99" s="13" t="s">
        <v>31</v>
      </c>
      <c r="E99" s="13" t="s">
        <v>28</v>
      </c>
      <c r="F99" s="13" t="s">
        <v>148</v>
      </c>
      <c r="G99" s="15">
        <v>2800</v>
      </c>
    </row>
    <row r="100" spans="2:7">
      <c r="B100" s="11">
        <v>44126</v>
      </c>
      <c r="C100" s="14" t="s">
        <v>35</v>
      </c>
      <c r="D100" s="13" t="s">
        <v>31</v>
      </c>
      <c r="E100" s="13" t="s">
        <v>32</v>
      </c>
      <c r="F100" s="13" t="s">
        <v>149</v>
      </c>
      <c r="G100" s="15">
        <v>7700</v>
      </c>
    </row>
    <row r="101" spans="2:7">
      <c r="B101" s="11">
        <v>44127</v>
      </c>
      <c r="C101" s="12" t="s">
        <v>26</v>
      </c>
      <c r="D101" s="13" t="s">
        <v>29</v>
      </c>
      <c r="E101" s="13" t="s">
        <v>28</v>
      </c>
      <c r="F101" s="13" t="s">
        <v>150</v>
      </c>
      <c r="G101" s="15">
        <v>2500</v>
      </c>
    </row>
    <row r="102" spans="2:7">
      <c r="B102" s="11">
        <v>44131</v>
      </c>
      <c r="C102" s="12" t="s">
        <v>26</v>
      </c>
      <c r="D102" s="13" t="s">
        <v>29</v>
      </c>
      <c r="E102" s="13" t="s">
        <v>32</v>
      </c>
      <c r="F102" s="13" t="s">
        <v>151</v>
      </c>
      <c r="G102" s="15">
        <v>11360</v>
      </c>
    </row>
    <row r="103" spans="2:7">
      <c r="B103" s="11">
        <v>44131</v>
      </c>
      <c r="C103" s="12" t="s">
        <v>35</v>
      </c>
      <c r="D103" s="13" t="s">
        <v>29</v>
      </c>
      <c r="E103" s="13" t="s">
        <v>32</v>
      </c>
      <c r="F103" s="13" t="s">
        <v>152</v>
      </c>
      <c r="G103" s="15">
        <v>8800</v>
      </c>
    </row>
    <row r="104" spans="2:7">
      <c r="B104" s="11">
        <v>44131</v>
      </c>
      <c r="C104" s="12" t="s">
        <v>33</v>
      </c>
      <c r="D104" s="13" t="s">
        <v>34</v>
      </c>
      <c r="E104" s="13" t="s">
        <v>28</v>
      </c>
      <c r="F104" s="13" t="s">
        <v>153</v>
      </c>
      <c r="G104" s="15">
        <v>750</v>
      </c>
    </row>
    <row r="105" spans="2:7">
      <c r="B105" s="11">
        <v>44131</v>
      </c>
      <c r="C105" s="12" t="s">
        <v>30</v>
      </c>
      <c r="D105" s="13" t="s">
        <v>27</v>
      </c>
      <c r="E105" s="13" t="s">
        <v>28</v>
      </c>
      <c r="F105" s="13" t="s">
        <v>154</v>
      </c>
      <c r="G105" s="15">
        <v>2540</v>
      </c>
    </row>
    <row r="106" spans="2:7">
      <c r="B106" s="11">
        <v>44132</v>
      </c>
      <c r="C106" s="12" t="s">
        <v>26</v>
      </c>
      <c r="D106" s="13" t="s">
        <v>27</v>
      </c>
      <c r="E106" s="13" t="s">
        <v>32</v>
      </c>
      <c r="F106" s="13" t="s">
        <v>93</v>
      </c>
      <c r="G106" s="15">
        <v>5400</v>
      </c>
    </row>
    <row r="107" spans="2:7">
      <c r="B107" s="11">
        <v>44132</v>
      </c>
      <c r="C107" s="12" t="s">
        <v>33</v>
      </c>
      <c r="D107" s="13" t="s">
        <v>29</v>
      </c>
      <c r="E107" s="13" t="s">
        <v>28</v>
      </c>
      <c r="F107" s="13" t="s">
        <v>155</v>
      </c>
      <c r="G107" s="15">
        <v>6840</v>
      </c>
    </row>
    <row r="108" spans="2:7">
      <c r="B108" s="11">
        <v>44132</v>
      </c>
      <c r="C108" s="12" t="s">
        <v>30</v>
      </c>
      <c r="D108" s="13" t="s">
        <v>27</v>
      </c>
      <c r="E108" s="13" t="s">
        <v>28</v>
      </c>
      <c r="F108" s="13" t="s">
        <v>95</v>
      </c>
      <c r="G108" s="15">
        <v>3260</v>
      </c>
    </row>
    <row r="109" spans="2:7">
      <c r="B109" s="11">
        <v>44132</v>
      </c>
      <c r="C109" s="12" t="s">
        <v>30</v>
      </c>
      <c r="D109" s="13" t="s">
        <v>29</v>
      </c>
      <c r="E109" s="13" t="s">
        <v>28</v>
      </c>
      <c r="F109" s="13" t="s">
        <v>156</v>
      </c>
      <c r="G109" s="15">
        <v>3500</v>
      </c>
    </row>
    <row r="110" spans="2:7">
      <c r="B110" s="11">
        <v>44137</v>
      </c>
      <c r="C110" s="14" t="s">
        <v>26</v>
      </c>
      <c r="D110" s="13" t="s">
        <v>31</v>
      </c>
      <c r="E110" s="13" t="s">
        <v>32</v>
      </c>
      <c r="F110" s="13" t="s">
        <v>157</v>
      </c>
      <c r="G110" s="15">
        <v>800</v>
      </c>
    </row>
    <row r="111" spans="2:7">
      <c r="B111" s="11">
        <v>44137</v>
      </c>
      <c r="C111" s="12" t="s">
        <v>33</v>
      </c>
      <c r="D111" s="13" t="s">
        <v>29</v>
      </c>
      <c r="E111" s="13" t="s">
        <v>28</v>
      </c>
      <c r="F111" s="13" t="s">
        <v>158</v>
      </c>
      <c r="G111" s="15">
        <v>1500</v>
      </c>
    </row>
    <row r="112" spans="2:7">
      <c r="B112" s="11">
        <v>44137</v>
      </c>
      <c r="C112" s="12" t="s">
        <v>30</v>
      </c>
      <c r="D112" s="13" t="s">
        <v>31</v>
      </c>
      <c r="E112" s="13" t="s">
        <v>28</v>
      </c>
      <c r="F112" s="13" t="s">
        <v>159</v>
      </c>
      <c r="G112" s="15">
        <v>1800</v>
      </c>
    </row>
    <row r="113" spans="2:7">
      <c r="B113" s="11">
        <v>44138</v>
      </c>
      <c r="C113" s="14" t="s">
        <v>35</v>
      </c>
      <c r="D113" s="13" t="s">
        <v>31</v>
      </c>
      <c r="E113" s="13" t="s">
        <v>32</v>
      </c>
      <c r="F113" s="13" t="s">
        <v>160</v>
      </c>
      <c r="G113" s="15">
        <v>7800</v>
      </c>
    </row>
    <row r="114" spans="2:7">
      <c r="B114" s="11">
        <v>44138</v>
      </c>
      <c r="C114" s="12" t="s">
        <v>30</v>
      </c>
      <c r="D114" s="13" t="s">
        <v>29</v>
      </c>
      <c r="E114" s="13" t="s">
        <v>28</v>
      </c>
      <c r="F114" s="13" t="s">
        <v>161</v>
      </c>
      <c r="G114" s="15">
        <v>110</v>
      </c>
    </row>
    <row r="115" spans="2:7">
      <c r="B115" s="11">
        <v>44139</v>
      </c>
      <c r="C115" s="12" t="s">
        <v>26</v>
      </c>
      <c r="D115" s="13" t="s">
        <v>31</v>
      </c>
      <c r="E115" s="13" t="s">
        <v>32</v>
      </c>
      <c r="F115" s="13" t="s">
        <v>162</v>
      </c>
      <c r="G115" s="15">
        <v>1850</v>
      </c>
    </row>
    <row r="116" spans="2:7">
      <c r="B116" s="11">
        <v>44139</v>
      </c>
      <c r="C116" s="12" t="s">
        <v>33</v>
      </c>
      <c r="D116" s="13" t="s">
        <v>29</v>
      </c>
      <c r="E116" s="13" t="s">
        <v>28</v>
      </c>
      <c r="F116" s="13" t="s">
        <v>163</v>
      </c>
      <c r="G116" s="15">
        <v>2000</v>
      </c>
    </row>
    <row r="117" spans="2:7">
      <c r="B117" s="11">
        <v>44139</v>
      </c>
      <c r="C117" s="12" t="s">
        <v>30</v>
      </c>
      <c r="D117" s="13" t="s">
        <v>27</v>
      </c>
      <c r="E117" s="13" t="s">
        <v>28</v>
      </c>
      <c r="F117" s="13" t="s">
        <v>114</v>
      </c>
      <c r="G117" s="15">
        <v>520</v>
      </c>
    </row>
    <row r="118" spans="2:7">
      <c r="B118" s="11">
        <v>44140</v>
      </c>
      <c r="C118" s="12" t="s">
        <v>30</v>
      </c>
      <c r="D118" s="13" t="s">
        <v>29</v>
      </c>
      <c r="E118" s="13" t="s">
        <v>28</v>
      </c>
      <c r="F118" s="13" t="s">
        <v>119</v>
      </c>
      <c r="G118" s="15">
        <v>690</v>
      </c>
    </row>
    <row r="119" spans="2:7">
      <c r="B119" s="11">
        <v>44140</v>
      </c>
      <c r="C119" s="12" t="s">
        <v>26</v>
      </c>
      <c r="D119" s="13" t="s">
        <v>29</v>
      </c>
      <c r="E119" s="13" t="s">
        <v>28</v>
      </c>
      <c r="F119" s="13" t="s">
        <v>164</v>
      </c>
      <c r="G119" s="15">
        <v>2500</v>
      </c>
    </row>
    <row r="120" spans="2:7">
      <c r="B120" s="11">
        <v>44140</v>
      </c>
      <c r="C120" s="14" t="s">
        <v>35</v>
      </c>
      <c r="D120" s="13" t="s">
        <v>31</v>
      </c>
      <c r="E120" s="13" t="s">
        <v>32</v>
      </c>
      <c r="F120" s="13" t="s">
        <v>165</v>
      </c>
      <c r="G120" s="15">
        <v>7700</v>
      </c>
    </row>
    <row r="121" spans="2:7">
      <c r="B121" s="11">
        <v>44140</v>
      </c>
      <c r="C121" s="12" t="s">
        <v>30</v>
      </c>
      <c r="D121" s="13" t="s">
        <v>31</v>
      </c>
      <c r="E121" s="13" t="s">
        <v>28</v>
      </c>
      <c r="F121" s="13" t="s">
        <v>166</v>
      </c>
      <c r="G121" s="15">
        <v>2800</v>
      </c>
    </row>
    <row r="122" spans="2:7">
      <c r="B122" s="11">
        <v>44144</v>
      </c>
      <c r="C122" s="12" t="s">
        <v>26</v>
      </c>
      <c r="D122" s="13" t="s">
        <v>29</v>
      </c>
      <c r="E122" s="13" t="s">
        <v>32</v>
      </c>
      <c r="F122" s="13" t="s">
        <v>167</v>
      </c>
      <c r="G122" s="15">
        <v>8500</v>
      </c>
    </row>
    <row r="123" spans="2:7">
      <c r="B123" s="11">
        <v>44144</v>
      </c>
      <c r="C123" s="12" t="s">
        <v>33</v>
      </c>
      <c r="D123" s="13" t="s">
        <v>34</v>
      </c>
      <c r="E123" s="13" t="s">
        <v>28</v>
      </c>
      <c r="F123" s="13" t="s">
        <v>168</v>
      </c>
      <c r="G123" s="15">
        <v>250</v>
      </c>
    </row>
    <row r="124" spans="2:7">
      <c r="B124" s="11">
        <v>44144</v>
      </c>
      <c r="C124" s="12" t="s">
        <v>30</v>
      </c>
      <c r="D124" s="13" t="s">
        <v>27</v>
      </c>
      <c r="E124" s="13" t="s">
        <v>28</v>
      </c>
      <c r="F124" s="13" t="s">
        <v>169</v>
      </c>
      <c r="G124" s="15">
        <v>2540</v>
      </c>
    </row>
    <row r="125" spans="2:7">
      <c r="B125" s="11">
        <v>44145</v>
      </c>
      <c r="C125" s="12" t="s">
        <v>35</v>
      </c>
      <c r="D125" s="13" t="s">
        <v>29</v>
      </c>
      <c r="E125" s="13" t="s">
        <v>32</v>
      </c>
      <c r="F125" s="13" t="s">
        <v>170</v>
      </c>
      <c r="G125" s="15">
        <v>650</v>
      </c>
    </row>
    <row r="126" spans="2:7">
      <c r="B126" s="11">
        <v>44146</v>
      </c>
      <c r="C126" s="12" t="s">
        <v>35</v>
      </c>
      <c r="D126" s="13" t="s">
        <v>31</v>
      </c>
      <c r="E126" s="13" t="s">
        <v>28</v>
      </c>
      <c r="F126" s="13" t="s">
        <v>171</v>
      </c>
      <c r="G126" s="15">
        <v>2400</v>
      </c>
    </row>
    <row r="127" spans="2:7">
      <c r="B127" s="11">
        <v>44146</v>
      </c>
      <c r="C127" s="12" t="s">
        <v>30</v>
      </c>
      <c r="D127" s="13" t="s">
        <v>27</v>
      </c>
      <c r="E127" s="13" t="s">
        <v>28</v>
      </c>
      <c r="F127" s="13" t="s">
        <v>132</v>
      </c>
      <c r="G127" s="15">
        <v>320</v>
      </c>
    </row>
    <row r="128" spans="2:7">
      <c r="B128" s="11">
        <v>44146</v>
      </c>
      <c r="C128" s="12" t="s">
        <v>30</v>
      </c>
      <c r="D128" s="13" t="s">
        <v>31</v>
      </c>
      <c r="E128" s="13" t="s">
        <v>28</v>
      </c>
      <c r="F128" s="13" t="s">
        <v>172</v>
      </c>
      <c r="G128" s="15">
        <v>6500</v>
      </c>
    </row>
    <row r="129" spans="2:7">
      <c r="B129" s="11">
        <v>44147</v>
      </c>
      <c r="C129" s="12" t="s">
        <v>33</v>
      </c>
      <c r="D129" s="13" t="s">
        <v>29</v>
      </c>
      <c r="E129" s="13" t="s">
        <v>28</v>
      </c>
      <c r="F129" s="13" t="s">
        <v>173</v>
      </c>
      <c r="G129" s="15">
        <v>5000</v>
      </c>
    </row>
    <row r="130" spans="2:7">
      <c r="B130" s="11">
        <v>44147</v>
      </c>
      <c r="C130" s="12" t="s">
        <v>30</v>
      </c>
      <c r="D130" s="13" t="s">
        <v>29</v>
      </c>
      <c r="E130" s="13" t="s">
        <v>28</v>
      </c>
      <c r="F130" s="13" t="s">
        <v>135</v>
      </c>
      <c r="G130" s="15">
        <v>3500</v>
      </c>
    </row>
    <row r="131" spans="2:7">
      <c r="B131" s="11">
        <v>44148</v>
      </c>
      <c r="C131" s="14" t="s">
        <v>26</v>
      </c>
      <c r="D131" s="13" t="s">
        <v>31</v>
      </c>
      <c r="E131" s="13" t="s">
        <v>32</v>
      </c>
      <c r="F131" s="13" t="s">
        <v>174</v>
      </c>
      <c r="G131" s="15">
        <v>3500</v>
      </c>
    </row>
    <row r="132" spans="2:7">
      <c r="B132" s="11">
        <v>44148</v>
      </c>
      <c r="C132" s="12" t="s">
        <v>33</v>
      </c>
      <c r="D132" s="13" t="s">
        <v>29</v>
      </c>
      <c r="E132" s="13" t="s">
        <v>28</v>
      </c>
      <c r="F132" s="13" t="s">
        <v>175</v>
      </c>
      <c r="G132" s="15">
        <v>1500</v>
      </c>
    </row>
    <row r="133" spans="2:7">
      <c r="B133" s="11">
        <v>44148</v>
      </c>
      <c r="C133" s="12" t="s">
        <v>30</v>
      </c>
      <c r="D133" s="13" t="s">
        <v>31</v>
      </c>
      <c r="E133" s="13" t="s">
        <v>28</v>
      </c>
      <c r="F133" s="13" t="s">
        <v>176</v>
      </c>
      <c r="G133" s="15">
        <v>1800</v>
      </c>
    </row>
    <row r="134" spans="2:7">
      <c r="B134" s="11">
        <v>44151</v>
      </c>
      <c r="C134" s="12" t="s">
        <v>26</v>
      </c>
      <c r="D134" s="13" t="s">
        <v>29</v>
      </c>
      <c r="E134" s="13" t="s">
        <v>32</v>
      </c>
      <c r="F134" s="13" t="s">
        <v>177</v>
      </c>
      <c r="G134" s="15">
        <v>8000</v>
      </c>
    </row>
    <row r="135" spans="2:7">
      <c r="B135" s="11">
        <v>44151</v>
      </c>
      <c r="C135" s="12" t="s">
        <v>35</v>
      </c>
      <c r="D135" s="13" t="s">
        <v>29</v>
      </c>
      <c r="E135" s="13" t="s">
        <v>32</v>
      </c>
      <c r="F135" s="13" t="s">
        <v>178</v>
      </c>
      <c r="G135" s="15">
        <v>5100</v>
      </c>
    </row>
    <row r="136" spans="2:7">
      <c r="B136" s="11">
        <v>44151</v>
      </c>
      <c r="C136" s="12" t="s">
        <v>33</v>
      </c>
      <c r="D136" s="13" t="s">
        <v>34</v>
      </c>
      <c r="E136" s="13" t="s">
        <v>28</v>
      </c>
      <c r="F136" s="13" t="s">
        <v>179</v>
      </c>
      <c r="G136" s="15">
        <v>650</v>
      </c>
    </row>
    <row r="137" spans="2:7">
      <c r="B137" s="11">
        <v>44152</v>
      </c>
      <c r="C137" s="12" t="s">
        <v>30</v>
      </c>
      <c r="D137" s="13" t="s">
        <v>27</v>
      </c>
      <c r="E137" s="13" t="s">
        <v>28</v>
      </c>
      <c r="F137" s="13" t="s">
        <v>180</v>
      </c>
      <c r="G137" s="15">
        <v>320</v>
      </c>
    </row>
    <row r="138" spans="2:7">
      <c r="B138" s="11">
        <v>44153</v>
      </c>
      <c r="C138" s="12" t="s">
        <v>26</v>
      </c>
      <c r="D138" s="13" t="s">
        <v>27</v>
      </c>
      <c r="E138" s="13" t="s">
        <v>32</v>
      </c>
      <c r="F138" s="13" t="s">
        <v>181</v>
      </c>
      <c r="G138" s="15">
        <v>3500</v>
      </c>
    </row>
    <row r="139" spans="2:7">
      <c r="B139" s="11">
        <v>44153</v>
      </c>
      <c r="C139" s="12" t="s">
        <v>33</v>
      </c>
      <c r="D139" s="13" t="s">
        <v>29</v>
      </c>
      <c r="E139" s="13" t="s">
        <v>28</v>
      </c>
      <c r="F139" s="13" t="s">
        <v>145</v>
      </c>
      <c r="G139" s="15">
        <v>2840</v>
      </c>
    </row>
    <row r="140" spans="2:7">
      <c r="B140" s="11">
        <v>44154</v>
      </c>
      <c r="C140" s="12" t="s">
        <v>26</v>
      </c>
      <c r="D140" s="13" t="s">
        <v>27</v>
      </c>
      <c r="E140" s="13" t="s">
        <v>28</v>
      </c>
      <c r="F140" s="13" t="s">
        <v>182</v>
      </c>
      <c r="G140" s="15">
        <v>520</v>
      </c>
    </row>
    <row r="141" spans="2:7">
      <c r="B141" s="11">
        <v>44154</v>
      </c>
      <c r="C141" s="12" t="s">
        <v>33</v>
      </c>
      <c r="D141" s="13" t="s">
        <v>31</v>
      </c>
      <c r="E141" s="13" t="s">
        <v>28</v>
      </c>
      <c r="F141" s="13" t="s">
        <v>183</v>
      </c>
      <c r="G141" s="15">
        <v>380</v>
      </c>
    </row>
    <row r="142" spans="2:7">
      <c r="B142" s="11">
        <v>44154</v>
      </c>
      <c r="C142" s="12" t="s">
        <v>30</v>
      </c>
      <c r="D142" s="13" t="s">
        <v>29</v>
      </c>
      <c r="E142" s="13" t="s">
        <v>28</v>
      </c>
      <c r="F142" s="13" t="s">
        <v>147</v>
      </c>
      <c r="G142" s="15">
        <v>5550</v>
      </c>
    </row>
    <row r="143" spans="2:7">
      <c r="B143" s="11">
        <v>44155</v>
      </c>
      <c r="C143" s="14" t="s">
        <v>35</v>
      </c>
      <c r="D143" s="13" t="s">
        <v>31</v>
      </c>
      <c r="E143" s="13" t="s">
        <v>32</v>
      </c>
      <c r="F143" s="13" t="s">
        <v>184</v>
      </c>
      <c r="G143" s="15">
        <v>650</v>
      </c>
    </row>
    <row r="144" spans="2:7">
      <c r="B144" s="11">
        <v>44155</v>
      </c>
      <c r="C144" s="12" t="s">
        <v>33</v>
      </c>
      <c r="D144" s="13" t="s">
        <v>31</v>
      </c>
      <c r="E144" s="13" t="s">
        <v>28</v>
      </c>
      <c r="F144" s="13" t="s">
        <v>185</v>
      </c>
      <c r="G144" s="15">
        <v>2800</v>
      </c>
    </row>
    <row r="145" spans="2:7">
      <c r="B145" s="11">
        <v>44155</v>
      </c>
      <c r="C145" s="12" t="s">
        <v>30</v>
      </c>
      <c r="D145" s="13" t="s">
        <v>29</v>
      </c>
      <c r="E145" s="13" t="s">
        <v>28</v>
      </c>
      <c r="F145" s="13" t="s">
        <v>186</v>
      </c>
      <c r="G145" s="15">
        <v>690</v>
      </c>
    </row>
    <row r="146" spans="2:7">
      <c r="B146" s="11">
        <v>44158</v>
      </c>
      <c r="C146" s="12" t="s">
        <v>30</v>
      </c>
      <c r="D146" s="13" t="s">
        <v>31</v>
      </c>
      <c r="E146" s="13" t="s">
        <v>28</v>
      </c>
      <c r="F146" s="13" t="s">
        <v>187</v>
      </c>
      <c r="G146" s="15">
        <v>6500</v>
      </c>
    </row>
    <row r="147" spans="2:7">
      <c r="B147" s="11">
        <v>44158</v>
      </c>
      <c r="C147" s="12" t="s">
        <v>33</v>
      </c>
      <c r="D147" s="13" t="s">
        <v>29</v>
      </c>
      <c r="E147" s="13" t="s">
        <v>28</v>
      </c>
      <c r="F147" s="13" t="s">
        <v>188</v>
      </c>
      <c r="G147" s="15">
        <v>5000</v>
      </c>
    </row>
    <row r="148" spans="2:7">
      <c r="B148" s="11">
        <v>44158</v>
      </c>
      <c r="C148" s="12" t="s">
        <v>30</v>
      </c>
      <c r="D148" s="13" t="s">
        <v>29</v>
      </c>
      <c r="E148" s="13" t="s">
        <v>28</v>
      </c>
      <c r="F148" s="13" t="s">
        <v>84</v>
      </c>
      <c r="G148" s="15">
        <v>3500</v>
      </c>
    </row>
    <row r="149" spans="2:7">
      <c r="B149" s="11">
        <v>44158</v>
      </c>
      <c r="C149" s="14" t="s">
        <v>26</v>
      </c>
      <c r="D149" s="13" t="s">
        <v>31</v>
      </c>
      <c r="E149" s="13" t="s">
        <v>32</v>
      </c>
      <c r="F149" s="13" t="s">
        <v>189</v>
      </c>
      <c r="G149" s="15">
        <v>3500</v>
      </c>
    </row>
    <row r="150" spans="2:7">
      <c r="B150" s="11">
        <v>44159</v>
      </c>
      <c r="C150" s="12" t="s">
        <v>33</v>
      </c>
      <c r="D150" s="13" t="s">
        <v>29</v>
      </c>
      <c r="E150" s="13" t="s">
        <v>28</v>
      </c>
      <c r="F150" s="13" t="s">
        <v>190</v>
      </c>
      <c r="G150" s="15">
        <v>1500</v>
      </c>
    </row>
    <row r="151" spans="2:7">
      <c r="B151" s="11">
        <v>44159</v>
      </c>
      <c r="C151" s="12" t="s">
        <v>30</v>
      </c>
      <c r="D151" s="13" t="s">
        <v>31</v>
      </c>
      <c r="E151" s="13" t="s">
        <v>28</v>
      </c>
      <c r="F151" s="13" t="s">
        <v>191</v>
      </c>
      <c r="G151" s="15">
        <v>1800</v>
      </c>
    </row>
    <row r="152" spans="2:7">
      <c r="B152" s="11">
        <v>44159</v>
      </c>
      <c r="C152" s="12" t="s">
        <v>26</v>
      </c>
      <c r="D152" s="13" t="s">
        <v>29</v>
      </c>
      <c r="E152" s="13" t="s">
        <v>32</v>
      </c>
      <c r="F152" s="13" t="s">
        <v>192</v>
      </c>
      <c r="G152" s="15">
        <v>8000</v>
      </c>
    </row>
    <row r="153" spans="2:7">
      <c r="B153" s="11">
        <v>44160</v>
      </c>
      <c r="C153" s="12" t="s">
        <v>35</v>
      </c>
      <c r="D153" s="13" t="s">
        <v>29</v>
      </c>
      <c r="E153" s="13" t="s">
        <v>32</v>
      </c>
      <c r="F153" s="13" t="s">
        <v>193</v>
      </c>
      <c r="G153" s="15">
        <v>5100</v>
      </c>
    </row>
    <row r="154" spans="2:7">
      <c r="B154" s="11">
        <v>44160</v>
      </c>
      <c r="C154" s="12" t="s">
        <v>33</v>
      </c>
      <c r="D154" s="13" t="s">
        <v>34</v>
      </c>
      <c r="E154" s="13" t="s">
        <v>28</v>
      </c>
      <c r="F154" s="13" t="s">
        <v>194</v>
      </c>
      <c r="G154" s="15">
        <v>650</v>
      </c>
    </row>
    <row r="155" spans="2:7">
      <c r="B155" s="11">
        <v>44160</v>
      </c>
      <c r="C155" s="12" t="s">
        <v>30</v>
      </c>
      <c r="D155" s="13" t="s">
        <v>27</v>
      </c>
      <c r="E155" s="13" t="s">
        <v>28</v>
      </c>
      <c r="F155" s="13" t="s">
        <v>195</v>
      </c>
      <c r="G155" s="15">
        <v>320</v>
      </c>
    </row>
    <row r="156" spans="2:7">
      <c r="B156" s="11">
        <v>44160</v>
      </c>
      <c r="C156" s="12" t="s">
        <v>26</v>
      </c>
      <c r="D156" s="13" t="s">
        <v>27</v>
      </c>
      <c r="E156" s="13" t="s">
        <v>32</v>
      </c>
      <c r="F156" s="13" t="s">
        <v>196</v>
      </c>
      <c r="G156" s="15">
        <v>3500</v>
      </c>
    </row>
    <row r="157" spans="2:7">
      <c r="B157" s="11">
        <v>44161</v>
      </c>
      <c r="C157" s="12" t="s">
        <v>33</v>
      </c>
      <c r="D157" s="13" t="s">
        <v>29</v>
      </c>
      <c r="E157" s="13" t="s">
        <v>28</v>
      </c>
      <c r="F157" s="13" t="s">
        <v>197</v>
      </c>
      <c r="G157" s="15">
        <v>2840</v>
      </c>
    </row>
    <row r="158" spans="2:7">
      <c r="B158" s="11">
        <v>44161</v>
      </c>
      <c r="C158" s="12" t="s">
        <v>26</v>
      </c>
      <c r="D158" s="13" t="s">
        <v>27</v>
      </c>
      <c r="E158" s="13" t="s">
        <v>28</v>
      </c>
      <c r="F158" s="13" t="s">
        <v>198</v>
      </c>
      <c r="G158" s="15">
        <v>520</v>
      </c>
    </row>
    <row r="159" spans="2:7">
      <c r="B159" s="11">
        <v>44161</v>
      </c>
      <c r="C159" s="12" t="s">
        <v>33</v>
      </c>
      <c r="D159" s="13" t="s">
        <v>31</v>
      </c>
      <c r="E159" s="13" t="s">
        <v>28</v>
      </c>
      <c r="F159" s="13" t="s">
        <v>199</v>
      </c>
      <c r="G159" s="15">
        <v>380</v>
      </c>
    </row>
    <row r="160" spans="2:7">
      <c r="B160" s="11">
        <v>44161</v>
      </c>
      <c r="C160" s="12" t="s">
        <v>30</v>
      </c>
      <c r="D160" s="13" t="s">
        <v>29</v>
      </c>
      <c r="E160" s="13" t="s">
        <v>28</v>
      </c>
      <c r="F160" s="13" t="s">
        <v>92</v>
      </c>
      <c r="G160" s="15">
        <v>5550</v>
      </c>
    </row>
    <row r="161" spans="2:7">
      <c r="B161" s="11">
        <v>44162</v>
      </c>
      <c r="C161" s="12" t="s">
        <v>26</v>
      </c>
      <c r="D161" s="13" t="s">
        <v>29</v>
      </c>
      <c r="E161" s="13" t="s">
        <v>32</v>
      </c>
      <c r="F161" s="13" t="s">
        <v>151</v>
      </c>
      <c r="G161" s="15">
        <v>8000</v>
      </c>
    </row>
    <row r="162" spans="2:7">
      <c r="B162" s="11">
        <v>44162</v>
      </c>
      <c r="C162" s="12" t="s">
        <v>35</v>
      </c>
      <c r="D162" s="13" t="s">
        <v>29</v>
      </c>
      <c r="E162" s="13" t="s">
        <v>32</v>
      </c>
      <c r="F162" s="13" t="s">
        <v>152</v>
      </c>
      <c r="G162" s="15">
        <v>5100</v>
      </c>
    </row>
    <row r="163" spans="2:7">
      <c r="B163" s="11">
        <v>44162</v>
      </c>
      <c r="C163" s="12" t="s">
        <v>33</v>
      </c>
      <c r="D163" s="13" t="s">
        <v>34</v>
      </c>
      <c r="E163" s="13" t="s">
        <v>28</v>
      </c>
      <c r="F163" s="13" t="s">
        <v>153</v>
      </c>
      <c r="G163" s="15">
        <v>650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5659-911E-4E63-94B5-6CA16C22D99F}">
  <sheetPr>
    <tabColor theme="6" tint="-0.499984740745262"/>
  </sheetPr>
  <dimension ref="B6:M18"/>
  <sheetViews>
    <sheetView workbookViewId="0">
      <selection activeCell="E5" sqref="E5"/>
    </sheetView>
  </sheetViews>
  <sheetFormatPr defaultRowHeight="12.75"/>
  <cols>
    <col min="2" max="2" width="7.7109375" bestFit="1" customWidth="1"/>
    <col min="3" max="3" width="8.42578125" bestFit="1" customWidth="1"/>
    <col min="4" max="4" width="7.7109375" bestFit="1" customWidth="1"/>
    <col min="5" max="6" width="11.140625" customWidth="1"/>
    <col min="7" max="7" width="12.140625" bestFit="1" customWidth="1"/>
    <col min="8" max="8" width="26.85546875" customWidth="1"/>
    <col min="9" max="9" width="9.85546875" customWidth="1"/>
    <col min="10" max="10" width="10.28515625" customWidth="1"/>
    <col min="11" max="11" width="11.140625" customWidth="1"/>
    <col min="12" max="12" width="10.85546875" bestFit="1" customWidth="1"/>
    <col min="13" max="13" width="13.140625" customWidth="1"/>
  </cols>
  <sheetData>
    <row r="6" spans="2:13" ht="25.5">
      <c r="B6" s="84"/>
      <c r="C6" s="36" t="s">
        <v>303</v>
      </c>
      <c r="D6" s="36" t="s">
        <v>304</v>
      </c>
      <c r="G6" s="36" t="s">
        <v>317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200</v>
      </c>
      <c r="M6" s="36" t="s">
        <v>25</v>
      </c>
    </row>
    <row r="7" spans="2:13" ht="14.25">
      <c r="B7" s="85" t="s">
        <v>305</v>
      </c>
      <c r="C7" s="86">
        <v>5</v>
      </c>
      <c r="D7" s="86">
        <v>-2</v>
      </c>
      <c r="G7" s="16"/>
      <c r="H7" s="11">
        <v>44078</v>
      </c>
      <c r="I7" s="12" t="s">
        <v>26</v>
      </c>
      <c r="J7" s="13" t="s">
        <v>27</v>
      </c>
      <c r="K7" s="13" t="s">
        <v>28</v>
      </c>
      <c r="L7" s="13" t="s">
        <v>61</v>
      </c>
      <c r="M7" s="15">
        <v>750</v>
      </c>
    </row>
    <row r="8" spans="2:13" ht="14.25">
      <c r="B8" s="85" t="s">
        <v>306</v>
      </c>
      <c r="C8" s="86">
        <v>8</v>
      </c>
      <c r="D8" s="86">
        <v>0</v>
      </c>
      <c r="G8" s="16"/>
      <c r="H8" s="11">
        <v>44078</v>
      </c>
      <c r="I8" s="12" t="s">
        <v>30</v>
      </c>
      <c r="J8" s="13" t="s">
        <v>29</v>
      </c>
      <c r="K8" s="13" t="s">
        <v>28</v>
      </c>
      <c r="L8" s="13" t="s">
        <v>62</v>
      </c>
      <c r="M8" s="15">
        <v>280</v>
      </c>
    </row>
    <row r="9" spans="2:13" ht="14.25">
      <c r="B9" s="85" t="s">
        <v>307</v>
      </c>
      <c r="C9" s="86">
        <v>13</v>
      </c>
      <c r="D9" s="86">
        <v>3</v>
      </c>
      <c r="G9" s="16"/>
      <c r="H9" s="11">
        <v>44078</v>
      </c>
      <c r="I9" s="12" t="s">
        <v>30</v>
      </c>
      <c r="J9" s="13" t="s">
        <v>31</v>
      </c>
      <c r="K9" s="13"/>
      <c r="L9" s="13" t="s">
        <v>63</v>
      </c>
      <c r="M9" s="15">
        <v>1650</v>
      </c>
    </row>
    <row r="10" spans="2:13" ht="14.25">
      <c r="B10" s="85" t="s">
        <v>308</v>
      </c>
      <c r="C10" s="86">
        <v>17</v>
      </c>
      <c r="D10" s="86">
        <v>7</v>
      </c>
      <c r="G10" s="16"/>
      <c r="H10" s="11">
        <v>44081</v>
      </c>
      <c r="I10" s="12" t="s">
        <v>26</v>
      </c>
      <c r="J10" s="13" t="s">
        <v>27</v>
      </c>
      <c r="K10" s="13" t="s">
        <v>32</v>
      </c>
      <c r="L10" s="13" t="s">
        <v>64</v>
      </c>
      <c r="M10" s="15">
        <v>2240</v>
      </c>
    </row>
    <row r="11" spans="2:13" ht="14.25">
      <c r="B11" s="85" t="s">
        <v>309</v>
      </c>
      <c r="C11" s="86">
        <v>22</v>
      </c>
      <c r="D11" s="86">
        <v>11</v>
      </c>
      <c r="G11" s="16"/>
      <c r="H11" s="11">
        <v>44081</v>
      </c>
      <c r="I11" s="12"/>
      <c r="J11" s="13"/>
      <c r="K11" s="13" t="s">
        <v>32</v>
      </c>
      <c r="L11" s="13" t="s">
        <v>65</v>
      </c>
      <c r="M11" s="15">
        <v>10160</v>
      </c>
    </row>
    <row r="12" spans="2:13" ht="14.25">
      <c r="B12" s="85" t="s">
        <v>310</v>
      </c>
      <c r="C12" s="86">
        <v>26</v>
      </c>
      <c r="D12" s="86">
        <v>15</v>
      </c>
      <c r="G12" s="16"/>
      <c r="H12" s="11">
        <v>44081</v>
      </c>
      <c r="I12" s="12" t="s">
        <v>30</v>
      </c>
      <c r="J12" s="13" t="s">
        <v>29</v>
      </c>
      <c r="K12" s="13" t="s">
        <v>28</v>
      </c>
      <c r="L12" s="13" t="s">
        <v>66</v>
      </c>
      <c r="M12" s="15">
        <v>302</v>
      </c>
    </row>
    <row r="13" spans="2:13" ht="14.25">
      <c r="B13" s="85" t="s">
        <v>311</v>
      </c>
      <c r="C13" s="86">
        <v>29</v>
      </c>
      <c r="D13" s="86">
        <v>18</v>
      </c>
      <c r="G13" s="16"/>
      <c r="H13" s="11">
        <v>44081</v>
      </c>
      <c r="I13" s="12" t="s">
        <v>30</v>
      </c>
      <c r="J13" s="13" t="s">
        <v>27</v>
      </c>
      <c r="K13" s="13" t="s">
        <v>28</v>
      </c>
      <c r="L13" s="13" t="s">
        <v>67</v>
      </c>
      <c r="M13" s="15">
        <v>840</v>
      </c>
    </row>
    <row r="14" spans="2:13" ht="14.25">
      <c r="B14" s="85" t="s">
        <v>312</v>
      </c>
      <c r="C14" s="86">
        <v>28</v>
      </c>
      <c r="D14" s="86">
        <v>17</v>
      </c>
      <c r="G14" s="16"/>
      <c r="H14" s="11">
        <v>44083</v>
      </c>
      <c r="I14" s="12" t="s">
        <v>26</v>
      </c>
      <c r="J14" s="13" t="s">
        <v>34</v>
      </c>
      <c r="K14" s="13" t="s">
        <v>32</v>
      </c>
      <c r="L14" s="13" t="s">
        <v>68</v>
      </c>
      <c r="M14" s="15">
        <v>6420</v>
      </c>
    </row>
    <row r="15" spans="2:13" ht="14.25">
      <c r="B15" s="85" t="s">
        <v>313</v>
      </c>
      <c r="C15" s="86">
        <v>24</v>
      </c>
      <c r="D15" s="86">
        <v>14</v>
      </c>
      <c r="G15" s="16"/>
      <c r="H15" s="11">
        <v>44084</v>
      </c>
      <c r="I15" s="12" t="s">
        <v>33</v>
      </c>
      <c r="J15" s="13"/>
      <c r="K15" s="13" t="s">
        <v>28</v>
      </c>
      <c r="L15" s="13" t="s">
        <v>69</v>
      </c>
      <c r="M15" s="15">
        <v>2840</v>
      </c>
    </row>
    <row r="16" spans="2:13" ht="14.25">
      <c r="B16" s="85" t="s">
        <v>314</v>
      </c>
      <c r="C16" s="86">
        <v>18</v>
      </c>
      <c r="D16" s="86">
        <v>8</v>
      </c>
      <c r="G16" s="16"/>
      <c r="H16" s="11">
        <v>44085</v>
      </c>
      <c r="I16" s="12" t="s">
        <v>26</v>
      </c>
      <c r="J16" s="13"/>
      <c r="K16" s="13" t="s">
        <v>28</v>
      </c>
      <c r="L16" s="13" t="s">
        <v>70</v>
      </c>
      <c r="M16" s="15">
        <v>1420</v>
      </c>
    </row>
    <row r="17" spans="2:13" ht="14.25">
      <c r="B17" s="85" t="s">
        <v>315</v>
      </c>
      <c r="C17" s="86">
        <v>11</v>
      </c>
      <c r="D17" s="86">
        <v>3</v>
      </c>
      <c r="G17" s="16"/>
      <c r="H17" s="11">
        <v>44088</v>
      </c>
      <c r="I17" s="12" t="s">
        <v>26</v>
      </c>
      <c r="J17" s="13" t="s">
        <v>29</v>
      </c>
      <c r="K17" s="13" t="s">
        <v>28</v>
      </c>
      <c r="L17" s="13" t="s">
        <v>71</v>
      </c>
      <c r="M17" s="15">
        <v>210</v>
      </c>
    </row>
    <row r="18" spans="2:13" ht="14.25">
      <c r="B18" s="85" t="s">
        <v>316</v>
      </c>
      <c r="C18" s="86">
        <v>6</v>
      </c>
      <c r="D18" s="86">
        <v>-1</v>
      </c>
      <c r="G18" s="16"/>
      <c r="H18" s="11">
        <v>44088</v>
      </c>
      <c r="I18" s="12" t="s">
        <v>33</v>
      </c>
      <c r="J18" s="13" t="s">
        <v>27</v>
      </c>
      <c r="K18" s="13" t="s">
        <v>28</v>
      </c>
      <c r="L18" s="13" t="s">
        <v>72</v>
      </c>
      <c r="M18" s="15">
        <v>2900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B4:C19"/>
  <sheetViews>
    <sheetView workbookViewId="0">
      <selection activeCell="D8" sqref="D8"/>
    </sheetView>
  </sheetViews>
  <sheetFormatPr defaultRowHeight="12.75"/>
  <cols>
    <col min="2" max="2" width="13" bestFit="1" customWidth="1"/>
    <col min="3" max="3" width="19" bestFit="1" customWidth="1"/>
    <col min="5" max="5" width="10.85546875" bestFit="1" customWidth="1"/>
  </cols>
  <sheetData>
    <row r="4" spans="2:3" ht="15.75">
      <c r="C4" s="5" t="s">
        <v>267</v>
      </c>
    </row>
    <row r="6" spans="2:3" ht="15.75">
      <c r="B6" s="5">
        <v>2019</v>
      </c>
      <c r="C6" s="61">
        <v>3000</v>
      </c>
    </row>
    <row r="7" spans="2:3" ht="15">
      <c r="B7" s="6" t="s">
        <v>268</v>
      </c>
      <c r="C7" s="62">
        <v>900</v>
      </c>
    </row>
    <row r="8" spans="2:3" ht="15">
      <c r="B8" s="6" t="s">
        <v>1</v>
      </c>
      <c r="C8" s="62">
        <v>600</v>
      </c>
    </row>
    <row r="9" spans="2:3" ht="15">
      <c r="B9" s="6" t="s">
        <v>2</v>
      </c>
      <c r="C9" s="62">
        <v>200</v>
      </c>
    </row>
    <row r="10" spans="2:3" ht="15">
      <c r="B10" s="6" t="s">
        <v>3</v>
      </c>
      <c r="C10" s="63">
        <v>-900</v>
      </c>
    </row>
    <row r="11" spans="2:3" ht="15">
      <c r="B11" s="6" t="s">
        <v>4</v>
      </c>
      <c r="C11" s="63">
        <v>-1200</v>
      </c>
    </row>
    <row r="12" spans="2:3" ht="15">
      <c r="B12" s="6" t="s">
        <v>5</v>
      </c>
      <c r="C12" s="63">
        <v>-500</v>
      </c>
    </row>
    <row r="13" spans="2:3" ht="15">
      <c r="B13" s="6" t="s">
        <v>6</v>
      </c>
      <c r="C13" s="62">
        <v>300</v>
      </c>
    </row>
    <row r="14" spans="2:3" ht="15">
      <c r="B14" s="6" t="s">
        <v>7</v>
      </c>
      <c r="C14" s="62">
        <v>600</v>
      </c>
    </row>
    <row r="15" spans="2:3" ht="15">
      <c r="B15" s="6" t="s">
        <v>8</v>
      </c>
      <c r="C15" s="62">
        <v>700</v>
      </c>
    </row>
    <row r="16" spans="2:3" ht="15">
      <c r="B16" s="6" t="s">
        <v>9</v>
      </c>
      <c r="C16" s="62">
        <v>900</v>
      </c>
    </row>
    <row r="17" spans="2:3" ht="15">
      <c r="B17" s="6" t="s">
        <v>10</v>
      </c>
      <c r="C17" s="62">
        <v>1000</v>
      </c>
    </row>
    <row r="18" spans="2:3" ht="15">
      <c r="B18" s="6" t="s">
        <v>11</v>
      </c>
      <c r="C18" s="62">
        <v>1100</v>
      </c>
    </row>
    <row r="19" spans="2:3" ht="15.75">
      <c r="B19" s="5" t="s">
        <v>266</v>
      </c>
      <c r="C19" s="61">
        <f>SUM(C6:C18)</f>
        <v>6700</v>
      </c>
    </row>
  </sheetData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B4:D15"/>
  <sheetViews>
    <sheetView workbookViewId="0">
      <selection activeCell="K9" sqref="K9"/>
    </sheetView>
  </sheetViews>
  <sheetFormatPr defaultRowHeight="12.75"/>
  <cols>
    <col min="2" max="2" width="11.140625" customWidth="1"/>
    <col min="3" max="3" width="10.85546875" bestFit="1" customWidth="1"/>
    <col min="4" max="4" width="13.140625" customWidth="1"/>
  </cols>
  <sheetData>
    <row r="4" spans="2:4" ht="15">
      <c r="B4" s="67" t="s">
        <v>22</v>
      </c>
      <c r="C4" s="67" t="s">
        <v>23</v>
      </c>
      <c r="D4" s="67" t="s">
        <v>25</v>
      </c>
    </row>
    <row r="5" spans="2:4" ht="14.25">
      <c r="B5" s="68" t="s">
        <v>26</v>
      </c>
      <c r="C5" s="69" t="s">
        <v>31</v>
      </c>
      <c r="D5" s="65">
        <v>1500</v>
      </c>
    </row>
    <row r="6" spans="2:4" ht="14.25">
      <c r="B6" s="68" t="s">
        <v>26</v>
      </c>
      <c r="C6" s="69" t="s">
        <v>27</v>
      </c>
      <c r="D6" s="65">
        <v>2000</v>
      </c>
    </row>
    <row r="7" spans="2:4" ht="14.25">
      <c r="B7" s="68" t="s">
        <v>26</v>
      </c>
      <c r="C7" s="69" t="s">
        <v>36</v>
      </c>
      <c r="D7" s="65">
        <v>1850</v>
      </c>
    </row>
    <row r="8" spans="2:4" ht="14.25">
      <c r="B8" s="68" t="s">
        <v>26</v>
      </c>
      <c r="C8" s="69" t="s">
        <v>34</v>
      </c>
      <c r="D8" s="65">
        <v>1200</v>
      </c>
    </row>
    <row r="9" spans="2:4" ht="14.25">
      <c r="B9" s="68" t="s">
        <v>26</v>
      </c>
      <c r="C9" s="69" t="s">
        <v>29</v>
      </c>
      <c r="D9" s="65">
        <v>1000</v>
      </c>
    </row>
    <row r="10" spans="2:4" ht="14.25">
      <c r="B10" s="68" t="s">
        <v>33</v>
      </c>
      <c r="C10" s="69" t="s">
        <v>27</v>
      </c>
      <c r="D10" s="65">
        <v>2750</v>
      </c>
    </row>
    <row r="11" spans="2:4" ht="14.25">
      <c r="B11" s="68" t="s">
        <v>33</v>
      </c>
      <c r="C11" s="69" t="s">
        <v>29</v>
      </c>
      <c r="D11" s="65">
        <v>2300</v>
      </c>
    </row>
    <row r="12" spans="2:4" ht="14.25">
      <c r="B12" s="68" t="s">
        <v>30</v>
      </c>
      <c r="C12" s="69" t="s">
        <v>31</v>
      </c>
      <c r="D12" s="65">
        <v>850</v>
      </c>
    </row>
    <row r="13" spans="2:4" ht="14.25">
      <c r="B13" s="68" t="s">
        <v>30</v>
      </c>
      <c r="C13" s="69" t="s">
        <v>36</v>
      </c>
      <c r="D13" s="65">
        <v>350</v>
      </c>
    </row>
    <row r="14" spans="2:4" ht="14.25">
      <c r="B14" s="68" t="s">
        <v>30</v>
      </c>
      <c r="C14" s="69" t="s">
        <v>27</v>
      </c>
      <c r="D14" s="65">
        <v>840</v>
      </c>
    </row>
    <row r="15" spans="2:4" ht="14.25">
      <c r="B15" s="68" t="s">
        <v>30</v>
      </c>
      <c r="C15" s="69" t="s">
        <v>29</v>
      </c>
      <c r="D15" s="65">
        <v>660</v>
      </c>
    </row>
  </sheetData>
  <sortState xmlns:xlrd2="http://schemas.microsoft.com/office/spreadsheetml/2017/richdata2" ref="B5:D15">
    <sortCondition ref="B5:B15"/>
    <sortCondition ref="C5:C15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B4:E15"/>
  <sheetViews>
    <sheetView workbookViewId="0">
      <selection activeCell="F21" sqref="F21"/>
    </sheetView>
  </sheetViews>
  <sheetFormatPr defaultRowHeight="12.75"/>
  <cols>
    <col min="2" max="2" width="9.85546875" customWidth="1"/>
    <col min="3" max="3" width="10.28515625" customWidth="1"/>
    <col min="4" max="4" width="13.5703125" customWidth="1"/>
    <col min="5" max="5" width="13.140625" customWidth="1"/>
    <col min="6" max="6" width="16" customWidth="1"/>
  </cols>
  <sheetData>
    <row r="4" spans="2:5">
      <c r="B4" s="10" t="s">
        <v>22</v>
      </c>
      <c r="C4" s="10" t="s">
        <v>23</v>
      </c>
      <c r="D4" s="10" t="s">
        <v>24</v>
      </c>
      <c r="E4" s="10" t="s">
        <v>25</v>
      </c>
    </row>
    <row r="5" spans="2:5">
      <c r="B5" s="64" t="s">
        <v>26</v>
      </c>
      <c r="C5" s="16" t="s">
        <v>29</v>
      </c>
      <c r="D5" s="16" t="s">
        <v>37</v>
      </c>
      <c r="E5" s="15">
        <v>1500</v>
      </c>
    </row>
    <row r="6" spans="2:5">
      <c r="B6" s="64"/>
      <c r="C6" s="16" t="s">
        <v>29</v>
      </c>
      <c r="D6" s="16" t="s">
        <v>38</v>
      </c>
      <c r="E6" s="15">
        <v>2000</v>
      </c>
    </row>
    <row r="7" spans="2:5">
      <c r="B7" s="64"/>
      <c r="C7" s="16" t="s">
        <v>29</v>
      </c>
      <c r="D7" s="16" t="s">
        <v>39</v>
      </c>
      <c r="E7" s="15">
        <v>1850</v>
      </c>
    </row>
    <row r="8" spans="2:5">
      <c r="B8" s="64"/>
      <c r="C8" s="16" t="s">
        <v>27</v>
      </c>
      <c r="D8" s="16" t="s">
        <v>37</v>
      </c>
      <c r="E8" s="15">
        <v>1600</v>
      </c>
    </row>
    <row r="9" spans="2:5">
      <c r="B9" s="64"/>
      <c r="C9" s="16" t="s">
        <v>27</v>
      </c>
      <c r="D9" s="16" t="s">
        <v>38</v>
      </c>
      <c r="E9" s="15">
        <v>2500</v>
      </c>
    </row>
    <row r="10" spans="2:5">
      <c r="B10" s="64"/>
      <c r="C10" s="16" t="s">
        <v>27</v>
      </c>
      <c r="D10" s="16" t="s">
        <v>39</v>
      </c>
      <c r="E10" s="15">
        <v>3000</v>
      </c>
    </row>
    <row r="11" spans="2:5">
      <c r="B11" s="64" t="s">
        <v>35</v>
      </c>
      <c r="C11" s="16" t="s">
        <v>34</v>
      </c>
      <c r="D11" s="16"/>
      <c r="E11" s="15">
        <v>2800</v>
      </c>
    </row>
    <row r="12" spans="2:5">
      <c r="B12" s="64" t="s">
        <v>33</v>
      </c>
      <c r="C12" s="16" t="s">
        <v>31</v>
      </c>
      <c r="D12" s="16" t="s">
        <v>37</v>
      </c>
      <c r="E12" s="15">
        <v>2750</v>
      </c>
    </row>
    <row r="13" spans="2:5">
      <c r="B13" s="64"/>
      <c r="C13" s="16" t="s">
        <v>31</v>
      </c>
      <c r="D13" s="16" t="s">
        <v>38</v>
      </c>
      <c r="E13" s="15">
        <v>2300</v>
      </c>
    </row>
    <row r="14" spans="2:5">
      <c r="B14" s="64"/>
      <c r="C14" s="16" t="s">
        <v>31</v>
      </c>
      <c r="D14" s="16" t="s">
        <v>39</v>
      </c>
      <c r="E14" s="15">
        <v>850</v>
      </c>
    </row>
    <row r="15" spans="2:5">
      <c r="B15" s="64" t="s">
        <v>30</v>
      </c>
      <c r="C15" s="17" t="s">
        <v>40</v>
      </c>
      <c r="D15" s="16"/>
      <c r="E15" s="18">
        <v>2300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</sheetPr>
  <dimension ref="B4:C8"/>
  <sheetViews>
    <sheetView workbookViewId="0">
      <selection activeCell="F13" sqref="F13"/>
    </sheetView>
  </sheetViews>
  <sheetFormatPr defaultRowHeight="12.75"/>
  <cols>
    <col min="2" max="2" width="19" customWidth="1"/>
    <col min="3" max="3" width="5.5703125" bestFit="1" customWidth="1"/>
    <col min="4" max="4" width="10.85546875" customWidth="1"/>
  </cols>
  <sheetData>
    <row r="4" spans="2:3" ht="14.25">
      <c r="B4" s="9" t="s">
        <v>16</v>
      </c>
      <c r="C4" s="8">
        <v>3521</v>
      </c>
    </row>
    <row r="5" spans="2:3" ht="14.25">
      <c r="B5" s="9" t="s">
        <v>17</v>
      </c>
      <c r="C5" s="8">
        <v>2890</v>
      </c>
    </row>
    <row r="6" spans="2:3" ht="14.25">
      <c r="B6" s="9" t="s">
        <v>18</v>
      </c>
      <c r="C6" s="8">
        <v>1350</v>
      </c>
    </row>
    <row r="7" spans="2:3" ht="14.25">
      <c r="B7" s="9" t="s">
        <v>19</v>
      </c>
      <c r="C7" s="8">
        <v>720</v>
      </c>
    </row>
    <row r="8" spans="2:3" ht="14.25">
      <c r="B8" s="9" t="s">
        <v>20</v>
      </c>
      <c r="C8" s="8">
        <v>385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</sheetPr>
  <dimension ref="B4:E9"/>
  <sheetViews>
    <sheetView workbookViewId="0">
      <selection activeCell="G13" sqref="G13"/>
    </sheetView>
  </sheetViews>
  <sheetFormatPr defaultRowHeight="12.75"/>
  <cols>
    <col min="2" max="2" width="23.5703125" bestFit="1" customWidth="1"/>
    <col min="5" max="5" width="10.42578125" bestFit="1" customWidth="1"/>
    <col min="6" max="6" width="20.28515625" bestFit="1" customWidth="1"/>
  </cols>
  <sheetData>
    <row r="4" spans="2:5">
      <c r="B4" s="19" t="s">
        <v>41</v>
      </c>
      <c r="C4" s="20" t="s">
        <v>42</v>
      </c>
      <c r="D4" s="20" t="s">
        <v>43</v>
      </c>
      <c r="E4" s="20" t="s">
        <v>44</v>
      </c>
    </row>
    <row r="5" spans="2:5">
      <c r="B5" s="11">
        <v>43843</v>
      </c>
      <c r="C5" s="16">
        <v>12.5</v>
      </c>
      <c r="D5" s="16">
        <v>12.8</v>
      </c>
      <c r="E5" s="16">
        <v>12.5</v>
      </c>
    </row>
    <row r="6" spans="2:5">
      <c r="B6" s="11">
        <v>43844</v>
      </c>
      <c r="C6" s="16">
        <v>12.4</v>
      </c>
      <c r="D6" s="16">
        <v>12.9</v>
      </c>
      <c r="E6" s="16">
        <v>12.8</v>
      </c>
    </row>
    <row r="7" spans="2:5">
      <c r="B7" s="11">
        <v>43845</v>
      </c>
      <c r="C7" s="16">
        <v>12.8</v>
      </c>
      <c r="D7" s="16">
        <v>13.4</v>
      </c>
      <c r="E7" s="16">
        <v>13.2</v>
      </c>
    </row>
    <row r="8" spans="2:5">
      <c r="B8" s="11">
        <v>43846</v>
      </c>
      <c r="C8" s="16">
        <v>12.5</v>
      </c>
      <c r="D8" s="16">
        <v>13.2</v>
      </c>
      <c r="E8" s="16">
        <v>13.1</v>
      </c>
    </row>
    <row r="9" spans="2:5">
      <c r="B9" s="11">
        <v>43847</v>
      </c>
      <c r="C9" s="16">
        <v>13.1</v>
      </c>
      <c r="D9" s="16">
        <v>13.8</v>
      </c>
      <c r="E9" s="16">
        <v>13.5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6250-5418-48FF-9CC2-484564B9D50B}">
  <sheetPr>
    <tabColor theme="8" tint="-0.249977111117893"/>
  </sheetPr>
  <dimension ref="B4:G22"/>
  <sheetViews>
    <sheetView workbookViewId="0">
      <selection activeCell="K17" sqref="K17"/>
    </sheetView>
  </sheetViews>
  <sheetFormatPr defaultRowHeight="12.75"/>
  <cols>
    <col min="1" max="1" width="5.7109375" customWidth="1"/>
    <col min="2" max="7" width="14" customWidth="1"/>
  </cols>
  <sheetData>
    <row r="4" spans="2:7">
      <c r="B4" s="19" t="s">
        <v>21</v>
      </c>
      <c r="C4" s="19" t="s">
        <v>269</v>
      </c>
      <c r="D4" s="19" t="s">
        <v>270</v>
      </c>
      <c r="E4" s="19" t="s">
        <v>271</v>
      </c>
      <c r="F4" s="19" t="s">
        <v>272</v>
      </c>
      <c r="G4" s="72" t="s">
        <v>273</v>
      </c>
    </row>
    <row r="5" spans="2:7">
      <c r="B5" s="70">
        <v>44200</v>
      </c>
      <c r="C5" s="71">
        <v>22375.5</v>
      </c>
      <c r="D5" s="71">
        <v>22495.5</v>
      </c>
      <c r="E5" s="71">
        <v>22225.5</v>
      </c>
      <c r="F5" s="71">
        <v>22451.5</v>
      </c>
      <c r="G5" s="16">
        <v>345.45</v>
      </c>
    </row>
    <row r="6" spans="2:7">
      <c r="B6" s="70">
        <v>44195</v>
      </c>
      <c r="C6" s="71">
        <v>22302.81</v>
      </c>
      <c r="D6" s="71">
        <v>22345.34</v>
      </c>
      <c r="E6" s="71">
        <v>22232.9</v>
      </c>
      <c r="F6" s="71">
        <v>22232.9</v>
      </c>
      <c r="G6" s="16">
        <v>224.89</v>
      </c>
    </row>
    <row r="7" spans="2:7">
      <c r="B7" s="70">
        <v>44194</v>
      </c>
      <c r="C7" s="71">
        <v>22389.38</v>
      </c>
      <c r="D7" s="71">
        <v>22395.11</v>
      </c>
      <c r="E7" s="71">
        <v>22203.13</v>
      </c>
      <c r="F7" s="71">
        <v>22259.35</v>
      </c>
      <c r="G7" s="16">
        <v>229.76</v>
      </c>
    </row>
    <row r="8" spans="2:7">
      <c r="B8" s="70">
        <v>44193</v>
      </c>
      <c r="C8" s="71">
        <v>22308.38</v>
      </c>
      <c r="D8" s="71">
        <v>22354.36</v>
      </c>
      <c r="E8" s="71">
        <v>22251.71</v>
      </c>
      <c r="F8" s="71">
        <v>22288.52</v>
      </c>
      <c r="G8" s="16">
        <v>260.52</v>
      </c>
    </row>
    <row r="9" spans="2:7">
      <c r="B9" s="70">
        <v>44188</v>
      </c>
      <c r="C9" s="71">
        <v>21969.94</v>
      </c>
      <c r="D9" s="71">
        <v>22155.94</v>
      </c>
      <c r="E9" s="71">
        <v>21920.58</v>
      </c>
      <c r="F9" s="71">
        <v>22130.18</v>
      </c>
      <c r="G9" s="16">
        <v>306.64999999999998</v>
      </c>
    </row>
    <row r="10" spans="2:7">
      <c r="B10" s="70">
        <v>44187</v>
      </c>
      <c r="C10" s="71">
        <v>21491.24</v>
      </c>
      <c r="D10" s="71">
        <v>21851.119999999999</v>
      </c>
      <c r="E10" s="71">
        <v>21489.29</v>
      </c>
      <c r="F10" s="71">
        <v>21844.33</v>
      </c>
      <c r="G10" s="16">
        <v>307.52</v>
      </c>
    </row>
    <row r="11" spans="2:7">
      <c r="B11" s="70">
        <v>44186</v>
      </c>
      <c r="C11" s="71">
        <v>21469.63</v>
      </c>
      <c r="D11" s="71">
        <v>21633.5</v>
      </c>
      <c r="E11" s="71">
        <v>21087.1</v>
      </c>
      <c r="F11" s="71">
        <v>21410.51</v>
      </c>
      <c r="G11" s="16">
        <v>596.28</v>
      </c>
    </row>
    <row r="12" spans="2:7">
      <c r="B12" s="70">
        <v>44183</v>
      </c>
      <c r="C12" s="71">
        <v>21918.51</v>
      </c>
      <c r="D12" s="71">
        <v>22144.62</v>
      </c>
      <c r="E12" s="71">
        <v>21910.93</v>
      </c>
      <c r="F12" s="71">
        <v>21976.12</v>
      </c>
      <c r="G12" s="16">
        <v>653.82000000000005</v>
      </c>
    </row>
    <row r="13" spans="2:7">
      <c r="B13" s="70">
        <v>44182</v>
      </c>
      <c r="C13" s="71">
        <v>22078.67</v>
      </c>
      <c r="D13" s="71">
        <v>22142.2</v>
      </c>
      <c r="E13" s="71">
        <v>22009.49</v>
      </c>
      <c r="F13" s="71">
        <v>22012.07</v>
      </c>
      <c r="G13" s="16">
        <v>456.36</v>
      </c>
    </row>
    <row r="14" spans="2:7">
      <c r="B14" s="70">
        <v>44181</v>
      </c>
      <c r="C14" s="71">
        <v>21995.43</v>
      </c>
      <c r="D14" s="71">
        <v>22176.22</v>
      </c>
      <c r="E14" s="71">
        <v>21887.91</v>
      </c>
      <c r="F14" s="71">
        <v>21986.52</v>
      </c>
      <c r="G14" s="16">
        <v>447.19</v>
      </c>
    </row>
    <row r="15" spans="2:7">
      <c r="B15" s="70">
        <v>44180</v>
      </c>
      <c r="C15" s="71">
        <v>21718.18</v>
      </c>
      <c r="D15" s="71">
        <v>21963.8</v>
      </c>
      <c r="E15" s="71">
        <v>21676.080000000002</v>
      </c>
      <c r="F15" s="71">
        <v>21935.05</v>
      </c>
      <c r="G15" s="16">
        <v>347.53</v>
      </c>
    </row>
    <row r="16" spans="2:7">
      <c r="B16" s="70">
        <v>44179</v>
      </c>
      <c r="C16" s="71">
        <v>21862.9</v>
      </c>
      <c r="D16" s="71">
        <v>21997.33</v>
      </c>
      <c r="E16" s="71">
        <v>21759.73</v>
      </c>
      <c r="F16" s="71">
        <v>21759.73</v>
      </c>
      <c r="G16" s="16">
        <v>389.98</v>
      </c>
    </row>
    <row r="17" spans="2:7">
      <c r="B17" s="70">
        <v>44176</v>
      </c>
      <c r="C17" s="71">
        <v>21857.29</v>
      </c>
      <c r="D17" s="71">
        <v>21904.29</v>
      </c>
      <c r="E17" s="71">
        <v>21572.21</v>
      </c>
      <c r="F17" s="71">
        <v>21702.16</v>
      </c>
      <c r="G17" s="16">
        <v>428.05</v>
      </c>
    </row>
    <row r="18" spans="2:7">
      <c r="B18" s="70">
        <v>44175</v>
      </c>
      <c r="C18" s="71">
        <v>22032.17</v>
      </c>
      <c r="D18" s="71">
        <v>22088.77</v>
      </c>
      <c r="E18" s="71">
        <v>21745.61</v>
      </c>
      <c r="F18" s="71">
        <v>21915.51</v>
      </c>
      <c r="G18" s="16">
        <v>450.86</v>
      </c>
    </row>
    <row r="19" spans="2:7">
      <c r="B19" s="70">
        <v>44174</v>
      </c>
      <c r="C19" s="71">
        <v>22215.29</v>
      </c>
      <c r="D19" s="71">
        <v>22274.26</v>
      </c>
      <c r="E19" s="71">
        <v>21957.17</v>
      </c>
      <c r="F19" s="71">
        <v>21969.59</v>
      </c>
      <c r="G19" s="16">
        <v>471.7</v>
      </c>
    </row>
    <row r="20" spans="2:7">
      <c r="B20" s="70">
        <v>44173</v>
      </c>
      <c r="C20" s="71">
        <v>22064.03</v>
      </c>
      <c r="D20" s="71">
        <v>22105.96</v>
      </c>
      <c r="E20" s="71">
        <v>21903.95</v>
      </c>
      <c r="F20" s="71">
        <v>22053.42</v>
      </c>
      <c r="G20" s="16">
        <v>275.97000000000003</v>
      </c>
    </row>
    <row r="21" spans="2:7">
      <c r="B21" s="70">
        <v>44172</v>
      </c>
      <c r="C21" s="71">
        <v>22129.599999999999</v>
      </c>
      <c r="D21" s="71">
        <v>22156.23</v>
      </c>
      <c r="E21" s="71">
        <v>21964.240000000002</v>
      </c>
      <c r="F21" s="71">
        <v>22107.18</v>
      </c>
      <c r="G21" s="16">
        <v>351.28</v>
      </c>
    </row>
    <row r="22" spans="2:7">
      <c r="B22" s="70">
        <v>44169</v>
      </c>
      <c r="C22" s="71">
        <v>22029.9</v>
      </c>
      <c r="D22" s="71">
        <v>22197.25</v>
      </c>
      <c r="E22" s="71">
        <v>22027.1</v>
      </c>
      <c r="F22" s="71">
        <v>22178.799999999999</v>
      </c>
      <c r="G22" s="16">
        <v>507.92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39B14-AC4D-4AEF-AF37-2E62531BDDD9}">
  <sheetPr>
    <tabColor rgb="FF7030A0"/>
  </sheetPr>
  <dimension ref="B2:F27"/>
  <sheetViews>
    <sheetView workbookViewId="0">
      <selection activeCell="I11" sqref="I11"/>
    </sheetView>
  </sheetViews>
  <sheetFormatPr defaultRowHeight="12.75"/>
  <cols>
    <col min="1" max="1" width="3.140625" customWidth="1"/>
    <col min="2" max="2" width="11.7109375" customWidth="1"/>
    <col min="3" max="3" width="14" bestFit="1" customWidth="1"/>
    <col min="4" max="4" width="3.5703125" customWidth="1"/>
    <col min="6" max="6" width="10.85546875" bestFit="1" customWidth="1"/>
  </cols>
  <sheetData>
    <row r="2" spans="2:6">
      <c r="B2" s="47" t="s">
        <v>217</v>
      </c>
      <c r="C2" s="46" t="s">
        <v>220</v>
      </c>
      <c r="E2" s="47" t="s">
        <v>217</v>
      </c>
      <c r="F2" s="47" t="s">
        <v>220</v>
      </c>
    </row>
    <row r="3" spans="2:6">
      <c r="B3" s="16" t="e" vm="1">
        <v>#VALUE!</v>
      </c>
      <c r="C3" s="33" cm="1">
        <f t="array" ref="C3">_FV(B3,"Popolazione")</f>
        <v>35876</v>
      </c>
      <c r="E3" s="45" t="s">
        <v>216</v>
      </c>
      <c r="F3" s="16">
        <v>35876</v>
      </c>
    </row>
    <row r="4" spans="2:6">
      <c r="B4" s="16" t="e" vm="2">
        <v>#VALUE!</v>
      </c>
      <c r="C4" s="33" cm="1">
        <f t="array" ref="C4">_FV(B4,"Popolazione")</f>
        <v>214125</v>
      </c>
      <c r="E4" s="45" t="s">
        <v>212</v>
      </c>
      <c r="F4" s="16">
        <v>214125</v>
      </c>
    </row>
    <row r="5" spans="2:6">
      <c r="B5" s="16" t="e" vm="3">
        <v>#VALUE!</v>
      </c>
      <c r="C5" s="33" cm="1">
        <f t="array" ref="C5">_FV(B5,"Popolazione")</f>
        <v>52170</v>
      </c>
      <c r="E5" s="45" t="s">
        <v>214</v>
      </c>
      <c r="F5" s="16">
        <v>52170</v>
      </c>
    </row>
    <row r="6" spans="2:6">
      <c r="B6" s="16" t="e" vm="4">
        <v>#VALUE!</v>
      </c>
      <c r="C6" s="33" cm="1">
        <f t="array" ref="C6">_FV(B6,"Popolazione")</f>
        <v>84669</v>
      </c>
      <c r="E6" s="45" t="s">
        <v>215</v>
      </c>
      <c r="F6" s="16">
        <v>84669</v>
      </c>
    </row>
    <row r="7" spans="2:6">
      <c r="B7" s="16" t="e" vm="5">
        <v>#VALUE!</v>
      </c>
      <c r="C7" s="33" cm="1">
        <f t="array" ref="C7">_FV(B7,"Popolazione")</f>
        <v>260897</v>
      </c>
      <c r="E7" s="45" t="s">
        <v>213</v>
      </c>
      <c r="F7" s="16">
        <v>260897</v>
      </c>
    </row>
    <row r="8" spans="2:6">
      <c r="B8" s="16" t="e" vm="6">
        <v>#VALUE!</v>
      </c>
      <c r="C8" s="33" cm="1">
        <f t="array" ref="C8">_FV(B8,"Popolazione")</f>
        <v>259608</v>
      </c>
      <c r="E8" s="45" t="s">
        <v>210</v>
      </c>
      <c r="F8" s="16">
        <v>259608</v>
      </c>
    </row>
    <row r="9" spans="2:6">
      <c r="B9" s="16" t="e" vm="7">
        <v>#VALUE!</v>
      </c>
      <c r="C9" s="33" cm="1">
        <f t="array" ref="C9">_FV(B9,"Popolazione")</f>
        <v>111980</v>
      </c>
      <c r="E9" s="45" t="s">
        <v>211</v>
      </c>
      <c r="F9" s="16">
        <v>111980</v>
      </c>
    </row>
    <row r="11" spans="2:6" ht="25.5">
      <c r="B11" s="48" t="s">
        <v>221</v>
      </c>
      <c r="C11" s="46" t="s">
        <v>218</v>
      </c>
    </row>
    <row r="12" spans="2:6">
      <c r="B12" s="41" t="s">
        <v>216</v>
      </c>
      <c r="C12" s="43">
        <v>11</v>
      </c>
    </row>
    <row r="13" spans="2:6">
      <c r="B13" s="41" t="s">
        <v>212</v>
      </c>
      <c r="C13" s="43">
        <v>55</v>
      </c>
    </row>
    <row r="14" spans="2:6">
      <c r="B14" s="41" t="s">
        <v>214</v>
      </c>
      <c r="C14" s="43">
        <v>21</v>
      </c>
    </row>
    <row r="15" spans="2:6">
      <c r="B15" s="41" t="s">
        <v>215</v>
      </c>
      <c r="C15" s="43">
        <v>60</v>
      </c>
    </row>
    <row r="16" spans="2:6">
      <c r="B16" s="41" t="s">
        <v>213</v>
      </c>
      <c r="C16" s="43">
        <v>103</v>
      </c>
    </row>
    <row r="17" spans="2:3">
      <c r="B17" s="41" t="s">
        <v>210</v>
      </c>
      <c r="C17" s="43">
        <v>78</v>
      </c>
    </row>
    <row r="18" spans="2:3">
      <c r="B18" s="42" t="s">
        <v>211</v>
      </c>
      <c r="C18" s="44">
        <v>56</v>
      </c>
    </row>
    <row r="20" spans="2:3" ht="25.5">
      <c r="B20" s="47" t="s">
        <v>221</v>
      </c>
      <c r="C20" s="46" t="s">
        <v>219</v>
      </c>
    </row>
    <row r="21" spans="2:3">
      <c r="B21" s="45" t="s">
        <v>216</v>
      </c>
      <c r="C21" s="33"/>
    </row>
    <row r="22" spans="2:3">
      <c r="B22" s="45" t="s">
        <v>212</v>
      </c>
      <c r="C22" s="33"/>
    </row>
    <row r="23" spans="2:3">
      <c r="B23" s="45" t="s">
        <v>214</v>
      </c>
      <c r="C23" s="33"/>
    </row>
    <row r="24" spans="2:3">
      <c r="B24" s="45" t="s">
        <v>215</v>
      </c>
      <c r="C24" s="33"/>
    </row>
    <row r="25" spans="2:3">
      <c r="B25" s="45" t="s">
        <v>213</v>
      </c>
      <c r="C25" s="33"/>
    </row>
    <row r="26" spans="2:3">
      <c r="B26" s="45" t="s">
        <v>210</v>
      </c>
      <c r="C26" s="33"/>
    </row>
    <row r="27" spans="2:3">
      <c r="B27" s="45" t="s">
        <v>211</v>
      </c>
      <c r="C27" s="33"/>
    </row>
  </sheetData>
  <sortState xmlns:xlrd2="http://schemas.microsoft.com/office/spreadsheetml/2017/richdata2" ref="B3:B9">
    <sortCondition ref="B6:B9"/>
  </sortState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3B7A9-DC8F-45C1-A00A-8818F3FE5831}">
  <sheetPr>
    <tabColor rgb="FF7030A0"/>
  </sheetPr>
  <dimension ref="B2:B31"/>
  <sheetViews>
    <sheetView workbookViewId="0">
      <selection activeCell="D6" sqref="D6"/>
    </sheetView>
  </sheetViews>
  <sheetFormatPr defaultRowHeight="12.75"/>
  <cols>
    <col min="1" max="1" width="3.140625" customWidth="1"/>
    <col min="2" max="2" width="30" bestFit="1" customWidth="1"/>
  </cols>
  <sheetData>
    <row r="2" spans="2:2">
      <c r="B2" t="s">
        <v>222</v>
      </c>
    </row>
    <row r="3" spans="2:2">
      <c r="B3" t="s">
        <v>223</v>
      </c>
    </row>
    <row r="4" spans="2:2">
      <c r="B4" t="s">
        <v>224</v>
      </c>
    </row>
    <row r="5" spans="2:2">
      <c r="B5" t="s">
        <v>225</v>
      </c>
    </row>
    <row r="6" spans="2:2">
      <c r="B6" t="s">
        <v>226</v>
      </c>
    </row>
    <row r="7" spans="2:2">
      <c r="B7" t="s">
        <v>227</v>
      </c>
    </row>
    <row r="8" spans="2:2">
      <c r="B8" t="s">
        <v>228</v>
      </c>
    </row>
    <row r="9" spans="2:2">
      <c r="B9" t="s">
        <v>229</v>
      </c>
    </row>
    <row r="10" spans="2:2">
      <c r="B10" t="s">
        <v>230</v>
      </c>
    </row>
    <row r="11" spans="2:2">
      <c r="B11" t="s">
        <v>231</v>
      </c>
    </row>
    <row r="12" spans="2:2">
      <c r="B12" t="s">
        <v>232</v>
      </c>
    </row>
    <row r="13" spans="2:2">
      <c r="B13" t="s">
        <v>233</v>
      </c>
    </row>
    <row r="14" spans="2:2">
      <c r="B14" t="s">
        <v>234</v>
      </c>
    </row>
    <row r="15" spans="2:2">
      <c r="B15" t="s">
        <v>235</v>
      </c>
    </row>
    <row r="16" spans="2:2">
      <c r="B16" t="s">
        <v>236</v>
      </c>
    </row>
    <row r="17" spans="2:2">
      <c r="B17" t="s">
        <v>237</v>
      </c>
    </row>
    <row r="18" spans="2:2">
      <c r="B18" t="s">
        <v>238</v>
      </c>
    </row>
    <row r="19" spans="2:2">
      <c r="B19" t="s">
        <v>239</v>
      </c>
    </row>
    <row r="20" spans="2:2">
      <c r="B20" t="s">
        <v>240</v>
      </c>
    </row>
    <row r="21" spans="2:2">
      <c r="B21" t="s">
        <v>241</v>
      </c>
    </row>
    <row r="22" spans="2:2">
      <c r="B22" t="s">
        <v>242</v>
      </c>
    </row>
    <row r="23" spans="2:2">
      <c r="B23" t="s">
        <v>243</v>
      </c>
    </row>
    <row r="24" spans="2:2">
      <c r="B24" t="s">
        <v>244</v>
      </c>
    </row>
    <row r="25" spans="2:2">
      <c r="B25" t="s">
        <v>245</v>
      </c>
    </row>
    <row r="26" spans="2:2">
      <c r="B26" t="s">
        <v>246</v>
      </c>
    </row>
    <row r="27" spans="2:2">
      <c r="B27" t="s">
        <v>247</v>
      </c>
    </row>
    <row r="28" spans="2:2">
      <c r="B28" t="s">
        <v>248</v>
      </c>
    </row>
    <row r="29" spans="2:2">
      <c r="B29" t="s">
        <v>249</v>
      </c>
    </row>
    <row r="30" spans="2:2">
      <c r="B30" t="s">
        <v>250</v>
      </c>
    </row>
    <row r="31" spans="2:2">
      <c r="B31" t="s">
        <v>251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4.9989318521683403E-2"/>
  </sheetPr>
  <dimension ref="B7:D13"/>
  <sheetViews>
    <sheetView workbookViewId="0">
      <selection activeCell="G10" sqref="G10"/>
    </sheetView>
  </sheetViews>
  <sheetFormatPr defaultRowHeight="12.75"/>
  <cols>
    <col min="2" max="2" width="20.28515625" bestFit="1" customWidth="1"/>
    <col min="3" max="4" width="11.5703125" style="22" customWidth="1"/>
  </cols>
  <sheetData>
    <row r="7" spans="2:4" ht="38.25">
      <c r="B7" s="24" t="s">
        <v>45</v>
      </c>
      <c r="C7" s="25" t="s">
        <v>48</v>
      </c>
      <c r="D7" s="25" t="s">
        <v>47</v>
      </c>
    </row>
    <row r="8" spans="2:4">
      <c r="B8" s="16" t="s">
        <v>46</v>
      </c>
      <c r="C8" s="23"/>
      <c r="D8" s="23">
        <v>2</v>
      </c>
    </row>
    <row r="9" spans="2:4">
      <c r="B9" s="16" t="s">
        <v>49</v>
      </c>
      <c r="C9" s="23">
        <v>2</v>
      </c>
      <c r="D9" s="23">
        <v>5</v>
      </c>
    </row>
    <row r="10" spans="2:4">
      <c r="B10" s="16" t="s">
        <v>50</v>
      </c>
      <c r="C10" s="23">
        <v>7</v>
      </c>
      <c r="D10" s="23">
        <v>2</v>
      </c>
    </row>
    <row r="11" spans="2:4">
      <c r="B11" s="16" t="s">
        <v>51</v>
      </c>
      <c r="C11" s="23">
        <v>9</v>
      </c>
      <c r="D11" s="23">
        <v>1</v>
      </c>
    </row>
    <row r="12" spans="2:4">
      <c r="B12" s="16" t="s">
        <v>52</v>
      </c>
      <c r="C12" s="23">
        <v>10</v>
      </c>
      <c r="D12" s="23">
        <v>1</v>
      </c>
    </row>
    <row r="13" spans="2:4">
      <c r="B13" s="16" t="s">
        <v>53</v>
      </c>
      <c r="C13" s="23">
        <v>11</v>
      </c>
      <c r="D13" s="23">
        <v>2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56CF0-4781-4351-852B-97EC4A062DF1}">
  <sheetPr>
    <tabColor theme="1" tint="4.9989318521683403E-2"/>
  </sheetPr>
  <dimension ref="B1:G10"/>
  <sheetViews>
    <sheetView workbookViewId="0">
      <selection activeCell="C19" sqref="C19"/>
    </sheetView>
  </sheetViews>
  <sheetFormatPr defaultRowHeight="12.75"/>
  <cols>
    <col min="2" max="2" width="20.28515625" bestFit="1" customWidth="1"/>
    <col min="3" max="3" width="21.7109375" style="22" bestFit="1" customWidth="1"/>
    <col min="4" max="4" width="11.5703125" style="22" customWidth="1"/>
    <col min="5" max="5" width="24" bestFit="1" customWidth="1"/>
    <col min="7" max="7" width="24" bestFit="1" customWidth="1"/>
  </cols>
  <sheetData>
    <row r="1" spans="2:7">
      <c r="G1" s="39"/>
    </row>
    <row r="2" spans="2:7">
      <c r="D2" s="40" t="s">
        <v>209</v>
      </c>
      <c r="G2" s="39"/>
    </row>
    <row r="4" spans="2:7" ht="38.25">
      <c r="B4" s="24" t="s">
        <v>45</v>
      </c>
      <c r="C4" s="37" t="s">
        <v>207</v>
      </c>
      <c r="D4" s="25" t="s">
        <v>47</v>
      </c>
      <c r="E4" s="37" t="s">
        <v>208</v>
      </c>
    </row>
    <row r="5" spans="2:7">
      <c r="B5" s="16" t="s">
        <v>46</v>
      </c>
      <c r="C5" s="38">
        <v>43028</v>
      </c>
      <c r="D5" s="23">
        <v>2</v>
      </c>
      <c r="E5" s="38">
        <f>WORKDAY(C5,D5)</f>
        <v>43032</v>
      </c>
    </row>
    <row r="6" spans="2:7">
      <c r="B6" s="16" t="s">
        <v>49</v>
      </c>
      <c r="C6" s="38">
        <v>43032</v>
      </c>
      <c r="D6" s="23">
        <v>5</v>
      </c>
      <c r="E6" s="38">
        <f>WORKDAY(C6,D6)</f>
        <v>43039</v>
      </c>
    </row>
    <row r="7" spans="2:7">
      <c r="B7" s="16" t="s">
        <v>50</v>
      </c>
      <c r="C7" s="38">
        <f>E6</f>
        <v>43039</v>
      </c>
      <c r="D7" s="23">
        <v>2</v>
      </c>
      <c r="E7" s="38">
        <f t="shared" ref="E7:E10" si="0">WORKDAY(C7,D7)</f>
        <v>43041</v>
      </c>
    </row>
    <row r="8" spans="2:7">
      <c r="B8" s="16" t="s">
        <v>51</v>
      </c>
      <c r="C8" s="38">
        <f t="shared" ref="C8:C10" si="1">E7</f>
        <v>43041</v>
      </c>
      <c r="D8" s="23">
        <v>1</v>
      </c>
      <c r="E8" s="38">
        <f t="shared" si="0"/>
        <v>43042</v>
      </c>
    </row>
    <row r="9" spans="2:7">
      <c r="B9" s="16" t="s">
        <v>52</v>
      </c>
      <c r="C9" s="38">
        <f t="shared" si="1"/>
        <v>43042</v>
      </c>
      <c r="D9" s="23">
        <v>1</v>
      </c>
      <c r="E9" s="38">
        <f t="shared" si="0"/>
        <v>43045</v>
      </c>
    </row>
    <row r="10" spans="2:7">
      <c r="B10" s="16" t="s">
        <v>53</v>
      </c>
      <c r="C10" s="38">
        <f t="shared" si="1"/>
        <v>43045</v>
      </c>
      <c r="D10" s="23">
        <v>2</v>
      </c>
      <c r="E10" s="38">
        <f t="shared" si="0"/>
        <v>43047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24</vt:i4>
      </vt:variant>
    </vt:vector>
  </HeadingPairs>
  <TitlesOfParts>
    <vt:vector size="24" baseType="lpstr">
      <vt:lpstr>Istogramma</vt:lpstr>
      <vt:lpstr>Istogramma (2)</vt:lpstr>
      <vt:lpstr>Torta</vt:lpstr>
      <vt:lpstr>linea</vt:lpstr>
      <vt:lpstr>Grafici Combinati</vt:lpstr>
      <vt:lpstr>Grafici Combinati (2)</vt:lpstr>
      <vt:lpstr>Grafici Combinati (3)</vt:lpstr>
      <vt:lpstr>dispersione</vt:lpstr>
      <vt:lpstr>Bolle</vt:lpstr>
      <vt:lpstr>Radar</vt:lpstr>
      <vt:lpstr>Scatola e baffi</vt:lpstr>
      <vt:lpstr>Sparkline</vt:lpstr>
      <vt:lpstr>formattazioni condizionali</vt:lpstr>
      <vt:lpstr>formattazioni condizionali (2)</vt:lpstr>
      <vt:lpstr>Cascata </vt:lpstr>
      <vt:lpstr>Albero</vt:lpstr>
      <vt:lpstr>Radiale</vt:lpstr>
      <vt:lpstr>Imbuto</vt:lpstr>
      <vt:lpstr>Azionario</vt:lpstr>
      <vt:lpstr>Azionario (2)</vt:lpstr>
      <vt:lpstr>Mappa</vt:lpstr>
      <vt:lpstr>Mercati</vt:lpstr>
      <vt:lpstr>Gantt</vt:lpstr>
      <vt:lpstr>Gantt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valter borsato</cp:lastModifiedBy>
  <cp:lastPrinted>2014-03-20T21:28:33Z</cp:lastPrinted>
  <dcterms:created xsi:type="dcterms:W3CDTF">1996-11-05T10:16:36Z</dcterms:created>
  <dcterms:modified xsi:type="dcterms:W3CDTF">2021-03-11T21:02:50Z</dcterms:modified>
</cp:coreProperties>
</file>